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2" yWindow="54" windowWidth="18342" windowHeight="7440" activeTab="1"/>
  </bookViews>
  <sheets>
    <sheet name="LOG" sheetId="5" r:id="rId1"/>
    <sheet name="Operaciones" sheetId="1" r:id="rId2"/>
    <sheet name="Equity" sheetId="3" r:id="rId3"/>
    <sheet name="EUR.USD" sheetId="6" r:id="rId4"/>
    <sheet name="Estad" sheetId="7" r:id="rId5"/>
    <sheet name="aux" sheetId="2" r:id="rId6"/>
  </sheets>
  <calcPr calcId="125725"/>
</workbook>
</file>

<file path=xl/calcChain.xml><?xml version="1.0" encoding="utf-8"?>
<calcChain xmlns="http://schemas.openxmlformats.org/spreadsheetml/2006/main">
  <c r="F137" i="5"/>
  <c r="C137"/>
  <c r="B137"/>
  <c r="D137"/>
  <c r="B130"/>
  <c r="B26" i="1"/>
  <c r="C26"/>
  <c r="D26"/>
  <c r="E26"/>
  <c r="F26"/>
  <c r="G26"/>
  <c r="H26"/>
  <c r="I26"/>
  <c r="J26"/>
  <c r="K26"/>
  <c r="L26"/>
  <c r="F9" i="5"/>
  <c r="F130"/>
  <c r="F124"/>
  <c r="C130"/>
  <c r="D130" s="1"/>
  <c r="B6" i="1"/>
  <c r="C6"/>
  <c r="D6"/>
  <c r="E6"/>
  <c r="F6"/>
  <c r="G6"/>
  <c r="H6"/>
  <c r="I6"/>
  <c r="J6"/>
  <c r="K6"/>
  <c r="L6"/>
  <c r="B7"/>
  <c r="C7"/>
  <c r="D7"/>
  <c r="E7"/>
  <c r="F7"/>
  <c r="G7"/>
  <c r="H7"/>
  <c r="I7"/>
  <c r="J7"/>
  <c r="K7"/>
  <c r="L7"/>
  <c r="B8"/>
  <c r="C8"/>
  <c r="D8"/>
  <c r="E8"/>
  <c r="F8"/>
  <c r="G8"/>
  <c r="H8"/>
  <c r="I8"/>
  <c r="J8"/>
  <c r="K8"/>
  <c r="L8"/>
  <c r="B9"/>
  <c r="C9"/>
  <c r="D9"/>
  <c r="E9"/>
  <c r="F9"/>
  <c r="G9"/>
  <c r="H9"/>
  <c r="I9"/>
  <c r="J9"/>
  <c r="K9"/>
  <c r="L9"/>
  <c r="B10"/>
  <c r="C10"/>
  <c r="D10"/>
  <c r="E10"/>
  <c r="F10"/>
  <c r="G10"/>
  <c r="H10"/>
  <c r="I10"/>
  <c r="J10"/>
  <c r="K10"/>
  <c r="L10"/>
  <c r="B11"/>
  <c r="C11"/>
  <c r="D11"/>
  <c r="E11"/>
  <c r="F11"/>
  <c r="G11"/>
  <c r="H11"/>
  <c r="I11"/>
  <c r="J11"/>
  <c r="K11"/>
  <c r="L11"/>
  <c r="B12"/>
  <c r="C12"/>
  <c r="D12"/>
  <c r="E12"/>
  <c r="F12"/>
  <c r="G12"/>
  <c r="H12"/>
  <c r="I12"/>
  <c r="J12"/>
  <c r="K12"/>
  <c r="L12"/>
  <c r="B13"/>
  <c r="C13"/>
  <c r="D13"/>
  <c r="E13"/>
  <c r="F13"/>
  <c r="G13"/>
  <c r="H13"/>
  <c r="I13"/>
  <c r="J13"/>
  <c r="K13"/>
  <c r="L13"/>
  <c r="B14"/>
  <c r="C14"/>
  <c r="D14"/>
  <c r="E14"/>
  <c r="F14"/>
  <c r="G14"/>
  <c r="H14"/>
  <c r="I14"/>
  <c r="J14"/>
  <c r="K14"/>
  <c r="L14"/>
  <c r="B15"/>
  <c r="C15"/>
  <c r="D15"/>
  <c r="E15"/>
  <c r="F15"/>
  <c r="G15"/>
  <c r="H15"/>
  <c r="I15"/>
  <c r="J15"/>
  <c r="K15"/>
  <c r="L15"/>
  <c r="B16"/>
  <c r="C16"/>
  <c r="D16"/>
  <c r="E16"/>
  <c r="F16"/>
  <c r="G16"/>
  <c r="H16"/>
  <c r="I16"/>
  <c r="J16"/>
  <c r="K16"/>
  <c r="L16"/>
  <c r="B17"/>
  <c r="C17"/>
  <c r="D17"/>
  <c r="E17"/>
  <c r="F17"/>
  <c r="G17"/>
  <c r="H17"/>
  <c r="I17"/>
  <c r="J17"/>
  <c r="K17"/>
  <c r="L17"/>
  <c r="B18"/>
  <c r="C18"/>
  <c r="D18"/>
  <c r="E18"/>
  <c r="F18"/>
  <c r="G18"/>
  <c r="H18"/>
  <c r="I18"/>
  <c r="J18"/>
  <c r="K18"/>
  <c r="L18"/>
  <c r="B19"/>
  <c r="C19"/>
  <c r="D19"/>
  <c r="E19"/>
  <c r="F19"/>
  <c r="G19"/>
  <c r="H19"/>
  <c r="I19"/>
  <c r="J19"/>
  <c r="K19"/>
  <c r="L19"/>
  <c r="B20"/>
  <c r="C20"/>
  <c r="D20"/>
  <c r="E20"/>
  <c r="F20"/>
  <c r="G20"/>
  <c r="H20"/>
  <c r="I20"/>
  <c r="J20"/>
  <c r="K20"/>
  <c r="L20"/>
  <c r="B21"/>
  <c r="C21"/>
  <c r="D21"/>
  <c r="E21"/>
  <c r="F21"/>
  <c r="G21"/>
  <c r="H21"/>
  <c r="I21"/>
  <c r="J21"/>
  <c r="K21"/>
  <c r="L21"/>
  <c r="B22"/>
  <c r="C22"/>
  <c r="D22"/>
  <c r="E22"/>
  <c r="F22"/>
  <c r="G22"/>
  <c r="H22"/>
  <c r="I22"/>
  <c r="J22"/>
  <c r="K22"/>
  <c r="L22"/>
  <c r="B23"/>
  <c r="C23"/>
  <c r="D23"/>
  <c r="E23"/>
  <c r="F23"/>
  <c r="G23"/>
  <c r="H23"/>
  <c r="I23"/>
  <c r="J23"/>
  <c r="K23"/>
  <c r="L23"/>
  <c r="B24"/>
  <c r="C24"/>
  <c r="D24"/>
  <c r="E24"/>
  <c r="F24"/>
  <c r="G24"/>
  <c r="H24"/>
  <c r="I24"/>
  <c r="J24"/>
  <c r="K24"/>
  <c r="L24"/>
  <c r="B25"/>
  <c r="C25"/>
  <c r="D25"/>
  <c r="E25"/>
  <c r="F25"/>
  <c r="G25"/>
  <c r="H25"/>
  <c r="I25"/>
  <c r="J25"/>
  <c r="K25"/>
  <c r="L25"/>
  <c r="B124" i="5"/>
  <c r="C124"/>
  <c r="D124" s="1"/>
  <c r="F117"/>
  <c r="D117"/>
  <c r="D111"/>
  <c r="C111"/>
  <c r="C117"/>
  <c r="B117"/>
  <c r="B111"/>
  <c r="C104"/>
  <c r="D104" s="1"/>
  <c r="F111" s="1"/>
  <c r="C98"/>
  <c r="D98" s="1"/>
  <c r="F104" s="1"/>
  <c r="C91"/>
  <c r="D91" s="1"/>
  <c r="F98" s="1"/>
  <c r="C85"/>
  <c r="D85" s="1"/>
  <c r="F91" s="1"/>
  <c r="C78"/>
  <c r="D78" s="1"/>
  <c r="F85" s="1"/>
  <c r="C61"/>
  <c r="C55"/>
  <c r="D55" s="1"/>
  <c r="F61" s="1"/>
  <c r="C48"/>
  <c r="D48" s="1"/>
  <c r="F55" s="1"/>
  <c r="C41"/>
  <c r="D41" s="1"/>
  <c r="F48" s="1"/>
  <c r="C35"/>
  <c r="D35" s="1"/>
  <c r="F41" s="1"/>
  <c r="C28"/>
  <c r="C22"/>
  <c r="D22" s="1"/>
  <c r="F28" s="1"/>
  <c r="C15"/>
  <c r="D15" s="1"/>
  <c r="F22" s="1"/>
  <c r="C9"/>
  <c r="D9" s="1"/>
  <c r="F15" s="1"/>
  <c r="C2"/>
  <c r="D28"/>
  <c r="F35" s="1"/>
  <c r="C14"/>
  <c r="B9"/>
  <c r="B15"/>
  <c r="B22"/>
  <c r="B28"/>
  <c r="B35"/>
  <c r="B41"/>
  <c r="B48"/>
  <c r="B55"/>
  <c r="B61"/>
  <c r="B78"/>
  <c r="B85"/>
  <c r="B91"/>
  <c r="B98"/>
  <c r="B104"/>
  <c r="B2"/>
  <c r="J5" i="1"/>
  <c r="J4" i="6"/>
  <c r="I4"/>
  <c r="H4"/>
  <c r="G4"/>
  <c r="F4"/>
  <c r="E4"/>
  <c r="D4"/>
  <c r="C4"/>
  <c r="F141" i="5" l="1"/>
  <c r="D61"/>
  <c r="F78" s="1"/>
  <c r="L5" i="1"/>
  <c r="B5"/>
  <c r="G5"/>
  <c r="F5"/>
  <c r="E5"/>
  <c r="K5"/>
  <c r="I5"/>
  <c r="N19" s="1"/>
  <c r="H5"/>
  <c r="D5"/>
  <c r="C5"/>
  <c r="N21" l="1"/>
  <c r="N22" s="1"/>
  <c r="N23" s="1"/>
</calcChain>
</file>

<file path=xl/sharedStrings.xml><?xml version="1.0" encoding="utf-8"?>
<sst xmlns="http://schemas.openxmlformats.org/spreadsheetml/2006/main" count="284" uniqueCount="185">
  <si>
    <t>Symbol</t>
  </si>
  <si>
    <t>Trade</t>
  </si>
  <si>
    <t>Date</t>
  </si>
  <si>
    <t>Price</t>
  </si>
  <si>
    <t>Contracts</t>
  </si>
  <si>
    <t>Ex. date</t>
  </si>
  <si>
    <t>Ex. Price</t>
  </si>
  <si>
    <t>% chg</t>
  </si>
  <si>
    <t>Profit</t>
  </si>
  <si>
    <t>% Profit</t>
  </si>
  <si>
    <t>Position value</t>
  </si>
  <si>
    <t>Cum. Profit</t>
  </si>
  <si>
    <t># bars</t>
  </si>
  <si>
    <t>Profit/bar</t>
  </si>
  <si>
    <t>MAE</t>
  </si>
  <si>
    <t>MFE</t>
  </si>
  <si>
    <t>Scale In/Out</t>
  </si>
  <si>
    <t>Long/Short</t>
  </si>
  <si>
    <t>PnL</t>
  </si>
  <si>
    <t>Num</t>
  </si>
  <si>
    <t>EQUITY POR DÍAS</t>
  </si>
  <si>
    <t>$PNL POR MESES</t>
  </si>
  <si>
    <t>DRAWDOWN POR DÍAS</t>
  </si>
  <si>
    <t>OPERACIONES DEL SISTEMA AUDAZ</t>
  </si>
  <si>
    <t>Open Long</t>
  </si>
  <si>
    <t>MU</t>
  </si>
  <si>
    <t>Mkt</t>
  </si>
  <si>
    <t>0/0</t>
  </si>
  <si>
    <t>ASML</t>
  </si>
  <si>
    <t>AMAT</t>
  </si>
  <si>
    <t>&amp;6E_CCB</t>
  </si>
  <si>
    <t>OPERACIONES DEL SISTEMA DE COBERTURA EUR.USD</t>
  </si>
  <si>
    <t>EUR.USD</t>
  </si>
  <si>
    <t>Profit%</t>
  </si>
  <si>
    <t>%%%%%%%%%% ROTACIÓN %%%%%%%%%%</t>
  </si>
  <si>
    <t>%%%%%%%%%% START %%%%%%%%%%</t>
  </si>
  <si>
    <t>Equity[1] = 100,000 (0.00%), PosValue = 33,333</t>
  </si>
  <si>
    <t>--------------------------------</t>
  </si>
  <si>
    <t>Equity[1] = 112,219 (3.02%), PosValue = 45,823</t>
  </si>
  <si>
    <t>Equity[1] = 99,863 (-7.14%), PosValue = 37,032</t>
  </si>
  <si>
    <t>Date: 05/03/2021, k = 1.1125</t>
  </si>
  <si>
    <t>Date: 01/02/2021, k = 1.0000</t>
  </si>
  <si>
    <t>Date: 01/03/2021, k = 1.2250</t>
  </si>
  <si>
    <t>MU, N = 418, Open = 79.59, Close = 80.43</t>
  </si>
  <si>
    <t>ASML, N = 60, Open = 547.40, Close = 554.39</t>
  </si>
  <si>
    <t>AMAT, N = 335, Open = 99.25, Close = 101.21</t>
  </si>
  <si>
    <t>*** MU, N = 484(+66), Open = 94.54, Close = 94.76</t>
  </si>
  <si>
    <t>*** ASML, N = 80(+20), Open = 572.37, Close = 583.55</t>
  </si>
  <si>
    <t>*** AMAT, N = 378(+43), Open = 121.18, Close = 122.25</t>
  </si>
  <si>
    <t>Long</t>
  </si>
  <si>
    <t>1/1</t>
  </si>
  <si>
    <t>*** MU, N = 424(-60), Open = 87.53, Close = 88.93</t>
  </si>
  <si>
    <t>*** ASML, N = 71(-9), Open = 527.97, Close = 527.04</t>
  </si>
  <si>
    <t>*** AMAT, N = 332(-46), Open = 111.59, Close = 113.45</t>
  </si>
  <si>
    <t>Date: 01/04/2021, k = 1.2250</t>
  </si>
  <si>
    <t>Equity[1] = 117,868 (3.62%), PosValue = 48,129</t>
  </si>
  <si>
    <t>CSCO</t>
  </si>
  <si>
    <t>*** MU, N = 517(+93), Open = 93.00, Close = 92.41</t>
  </si>
  <si>
    <t>*** ASML, N = 77(+6), Open = 619.80, Close = 637.10</t>
  </si>
  <si>
    <t>CSCO, N = 930, Open = 51.75, Close = 51.98</t>
  </si>
  <si>
    <t>Equity[1] = 122,671 (4.08%), PosValue = 54,691</t>
  </si>
  <si>
    <t>*** MU, N = 591(+74), Open = 92.41, Close = 92.41</t>
  </si>
  <si>
    <t>*** ASML, N = 85(+8), Open = 637.10, Close = 637.10</t>
  </si>
  <si>
    <t>*** CSCO, N = 1,052(+122), Open = 51.98, Close = 51.98</t>
  </si>
  <si>
    <t>3/1</t>
  </si>
  <si>
    <t>1/0</t>
  </si>
  <si>
    <t>Date: 05/04/2021, k = 1.3375</t>
  </si>
  <si>
    <t>CDW</t>
  </si>
  <si>
    <t>GOOGL</t>
  </si>
  <si>
    <t>ORLY</t>
  </si>
  <si>
    <t>Date: 03/05/2021, k = 1.4500</t>
  </si>
  <si>
    <t>Equity[1] = 118,420 (-2.42%), PosValue = 57,236</t>
  </si>
  <si>
    <t>CDW, N = 317, Open = 180.26, Close = 179.20</t>
  </si>
  <si>
    <t>GOOGL, N = 24, Open = 2,364.91, Close = 2,343.08</t>
  </si>
  <si>
    <t>ORLY, N = 103, Open = 555.10, Close = 554.96</t>
  </si>
  <si>
    <t>Date: 13/05/2021, k = 1.3375</t>
  </si>
  <si>
    <t>Equity[1] = 109,785 (-3.67%), PosValue = 48,946</t>
  </si>
  <si>
    <t>0/1</t>
  </si>
  <si>
    <t>*** CDW, N = 297(-20), Open = 164.95, Close = 168.53</t>
  </si>
  <si>
    <t>*** GOOGL, N = 22(-2), Open = 2,226.12, Close = 2,229.04</t>
  </si>
  <si>
    <t>*** ORLY, N = 90(-13), Open = 549.01, Close = 554.42</t>
  </si>
  <si>
    <t>Date: 01/06/2021, k = 1.0000</t>
  </si>
  <si>
    <t>Equity[1] = 112,563 (-0.10%), PosValue = 37,521</t>
  </si>
  <si>
    <t>*** CDW, N = 227(-70), Open = 165.96, Close = 163.87</t>
  </si>
  <si>
    <t>*** GOOGL, N = 16(-6), Open = 2,374.44, Close = 2,381.18</t>
  </si>
  <si>
    <t>KHC, N = 858, Open = 43.72, Close = 43.85</t>
  </si>
  <si>
    <t>0/2</t>
  </si>
  <si>
    <t>KHC</t>
  </si>
  <si>
    <t>Date: 01/07/2021, k = 1.0000</t>
  </si>
  <si>
    <t>Equity[1] = 113,611 (-0.24%), PosValue = 37,870</t>
  </si>
  <si>
    <t>FB</t>
  </si>
  <si>
    <t>ORLY, N = 66, Open = 566.92, Close = 575.38</t>
  </si>
  <si>
    <t>ALXN, N = 205, Open = 183.87, Close = 185.10</t>
  </si>
  <si>
    <t>FB, N = 109, Open = 346.82, Close = 354.39</t>
  </si>
  <si>
    <t>Date: 02/07/2021, k = 1.1125</t>
  </si>
  <si>
    <t>Equity[1] = 115,002 (1.22%), PosValue = 42,647</t>
  </si>
  <si>
    <t>*** ORLY, N = 73(+7), Open = 576.72, Close = 581.88</t>
  </si>
  <si>
    <t>*** ALXN, N = 230(+25), Open = 185.00, Close = 186.28</t>
  </si>
  <si>
    <t>*** FB, N = 120(+11), Open = 355.10, Close = 354.70</t>
  </si>
  <si>
    <t>2/0</t>
  </si>
  <si>
    <t>Date: 22/07/2021, k = 1.1125</t>
  </si>
  <si>
    <t>Desaparece ALXN y aparece KHC en las estadísticas</t>
  </si>
  <si>
    <t>### FUSIÓN/ADQUISICIÓN ALXN ###</t>
  </si>
  <si>
    <t>ADBE</t>
  </si>
  <si>
    <t>CPRT</t>
  </si>
  <si>
    <t>COST</t>
  </si>
  <si>
    <t>Date: 02/08/2021, k = 1.2250</t>
  </si>
  <si>
    <t>Equity[1] = 114,142 (-0.24%), PosValue = 46,608</t>
  </si>
  <si>
    <t>Hay que sumar $1993.76 a las estadísticas de la nueva cartera</t>
  </si>
  <si>
    <t>Equity[CarteraAntigua, cierre 21 julio] = 115,378.32</t>
  </si>
  <si>
    <t>Diferencia = $991.16 a sumar a las nuevas estadísticas</t>
  </si>
  <si>
    <t xml:space="preserve">Equity[CarteraNueva, cierre 21 julio] = 114,387.16 </t>
  </si>
  <si>
    <t>KHC rentabilidad desde cambio: -$1002.6 (de 39.37 a 38.47 con 1114 títulos)</t>
  </si>
  <si>
    <t>ADBE, N = 74, Open = 625.87, Close = 618.75</t>
  </si>
  <si>
    <t>CPRT, N = 316, Open = 147.17, Close = 146.04</t>
  </si>
  <si>
    <t>COST, N = 108, Open = 430.62, Close = 428.92</t>
  </si>
  <si>
    <t>Date: 01/09/2021, k = 1.4500</t>
  </si>
  <si>
    <t>Equity[1] = 118,828 (-0.22%), PosValue = 57,433</t>
  </si>
  <si>
    <t>INTU</t>
  </si>
  <si>
    <t>REGN</t>
  </si>
  <si>
    <t>CHTR</t>
  </si>
  <si>
    <t>INTU, N = 101, Open = 567.30, Close = 563.13</t>
  </si>
  <si>
    <t>REGN, N = 85, Open = 674.72, Close = 680.96</t>
  </si>
  <si>
    <t>CHTR, N = 70, Open = 818.71, Close = 818.44</t>
  </si>
  <si>
    <t>Date: 14/09/2021, k = 1.3375</t>
  </si>
  <si>
    <t>Equity[1] = 112,890 (-1.33%), PosValue = 50,330</t>
  </si>
  <si>
    <t>*** INTU, N = 89(-12), Open = 565.95, Close = 568.27</t>
  </si>
  <si>
    <t>*** REGN, N = 79(-6), Open = 639.91, Close = 645.15</t>
  </si>
  <si>
    <t>*** CHTR, N = 64(-6), Open = 797.46, Close = 761.86</t>
  </si>
  <si>
    <t>.</t>
  </si>
  <si>
    <t>Date: 01/10/2021, k = 0.5500</t>
  </si>
  <si>
    <t>Equity[1] = 104,372 (-1.08%), PosValue = 19,135</t>
  </si>
  <si>
    <t>NFLX</t>
  </si>
  <si>
    <t>SNPS</t>
  </si>
  <si>
    <t>*** INTU, N = 36(-53), Open = 541.24, Close = 543.97</t>
  </si>
  <si>
    <t>NFLX, N = 31, Open = 604.24, Close = 613.15</t>
  </si>
  <si>
    <t>SNPS, N = 63, Open = 299.41, Close = 302.49</t>
  </si>
  <si>
    <t>Date: 22/10/2021, k = 0.6625</t>
  </si>
  <si>
    <t>Equity[1] = 106,726 (1.42%), PosValue = 23,569</t>
  </si>
  <si>
    <t>*** INTU, N = 40(+4), Open = 580.90, Close = 590.80</t>
  </si>
  <si>
    <t>*** NFLX, N = 36(+5), Open = 651.81, Close = 664.78</t>
  </si>
  <si>
    <t>*** SNPS, N = 73(+10), Open = 322.59, Close = 321.12</t>
  </si>
  <si>
    <t>MSFT</t>
  </si>
  <si>
    <t>Date: 01/11/2021, k = 1.0000</t>
  </si>
  <si>
    <t>Equity[1] = 110,689 (1.35%), PosValue = 36,896</t>
  </si>
  <si>
    <t>*** INTU, N = 58(+18), Open = 628.53, Close = 608.81</t>
  </si>
  <si>
    <t>COST, N = 74, Open = 494.15, Close = 491.87</t>
  </si>
  <si>
    <t>MSFT, N = 111, Open = 331.36, Close = 329.37</t>
  </si>
  <si>
    <t>EUR/USD</t>
  </si>
  <si>
    <t>PosValue</t>
  </si>
  <si>
    <t>PNL por efecto divisa</t>
  </si>
  <si>
    <t>$Inversion</t>
  </si>
  <si>
    <t>Fecha</t>
  </si>
  <si>
    <t>PNL efecto divisa</t>
  </si>
  <si>
    <t>Efecto Divisa</t>
  </si>
  <si>
    <t>$Total</t>
  </si>
  <si>
    <t>Operativa</t>
  </si>
  <si>
    <t>Adquis ALXN</t>
  </si>
  <si>
    <t>Rentab Real</t>
  </si>
  <si>
    <t>Ajuste:  991.16 + 1002.6 = 1993.76</t>
  </si>
  <si>
    <t>3/2</t>
  </si>
  <si>
    <t>Date: 22/11/2021, k = 1.1125</t>
  </si>
  <si>
    <t>Equity[1] = 118,454 (3.68%), PosValue = 43,927</t>
  </si>
  <si>
    <t>*** INTU, N = 63(+5), Open = 691.96, Close = 661.63</t>
  </si>
  <si>
    <t>*** COST, N = 82(+8), Open = 533.32, Close = 539.65</t>
  </si>
  <si>
    <t>*** MSFT, N = 127(+16), Open = 344.62, Close = 339.83</t>
  </si>
  <si>
    <t>Date: 01/12/2021, k = 1.4500</t>
  </si>
  <si>
    <t>Equity[1] = 114,631 (-3.94%), PosValue = 55,405</t>
  </si>
  <si>
    <t>VRSK</t>
  </si>
  <si>
    <t>EXC</t>
  </si>
  <si>
    <t>*** COST, N = 102(+20), Open = 543.10, Close = 529.84</t>
  </si>
  <si>
    <t>VRSK, N = 245, Open = 226.09, Close = 219.64</t>
  </si>
  <si>
    <t>EXC, N = 1,040, Open = 53.25, Close = 52.29</t>
  </si>
  <si>
    <t>Date: 02/12/2021, k = 1.3375</t>
  </si>
  <si>
    <t>Equity[1] = 112,630 (-1.75%), PosValue = 50,214</t>
  </si>
  <si>
    <t>*** COST, N = 97(-5), Open = 518.51, Close = 525.51</t>
  </si>
  <si>
    <t>*** VRSK, N = 228(-17), Open = 220.41, Close = 225.87</t>
  </si>
  <si>
    <t>*** EXC, N = 954(-86), Open = 52.66, Close = 52.92</t>
  </si>
  <si>
    <t>Date: 03/01/2022, k = 1.6750</t>
  </si>
  <si>
    <t>Equity[1] = 123,116 (0.74%), PosValue = 68,740</t>
  </si>
  <si>
    <t>*** COST, N = 121(+24), Open = 567.70, Close = 567.70</t>
  </si>
  <si>
    <t>*** VRSK, N = 300(+72), Open = 228.73, Close = 228.73</t>
  </si>
  <si>
    <t>AVGO, N = 103, Open = 665.41, Close = 665.41</t>
  </si>
  <si>
    <t>%%%%%%%%%% END %%%%%%%%%%</t>
  </si>
  <si>
    <t>*DURANTE 2021 NO HUBO QUE HACER COBERTURAS DEL RIESGO DIVISA</t>
  </si>
</sst>
</file>

<file path=xl/styles.xml><?xml version="1.0" encoding="utf-8"?>
<styleSheet xmlns="http://schemas.openxmlformats.org/spreadsheetml/2006/main">
  <numFmts count="5">
    <numFmt numFmtId="164" formatCode="[$-C0A]d\-mmm;@"/>
    <numFmt numFmtId="165" formatCode="#,##0.0_ ;[Red]\-#,##0.0\ "/>
    <numFmt numFmtId="166" formatCode="0.0%"/>
    <numFmt numFmtId="167" formatCode="#,##0.00000"/>
    <numFmt numFmtId="168" formatCode="0.00000"/>
  </numFmts>
  <fonts count="1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9"/>
      <color rgb="FF0066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/>
    <xf numFmtId="14" fontId="3" fillId="0" borderId="0" xfId="0" applyNumberFormat="1" applyFont="1"/>
    <xf numFmtId="10" fontId="3" fillId="0" borderId="0" xfId="0" applyNumberFormat="1" applyFont="1"/>
    <xf numFmtId="0" fontId="6" fillId="0" borderId="0" xfId="0" applyFont="1" applyAlignment="1">
      <alignment horizontal="right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/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166" fontId="0" fillId="0" borderId="0" xfId="1" applyNumberFormat="1" applyFont="1" applyAlignment="1">
      <alignment horizontal="center"/>
    </xf>
    <xf numFmtId="49" fontId="3" fillId="0" borderId="0" xfId="0" applyNumberFormat="1" applyFont="1"/>
    <xf numFmtId="0" fontId="8" fillId="0" borderId="0" xfId="0" applyFont="1"/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8" fillId="0" borderId="0" xfId="0" applyFont="1" applyAlignment="1">
      <alignment horizontal="left"/>
    </xf>
    <xf numFmtId="4" fontId="0" fillId="0" borderId="0" xfId="0" applyNumberFormat="1" applyFont="1" applyAlignment="1">
      <alignment horizontal="left"/>
    </xf>
    <xf numFmtId="4" fontId="0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0" fillId="0" borderId="0" xfId="0" applyFont="1"/>
    <xf numFmtId="4" fontId="0" fillId="0" borderId="0" xfId="0" applyNumberFormat="1"/>
    <xf numFmtId="0" fontId="10" fillId="0" borderId="0" xfId="0" applyFont="1" applyBorder="1" applyAlignment="1">
      <alignment horizontal="right"/>
    </xf>
    <xf numFmtId="10" fontId="10" fillId="0" borderId="0" xfId="1" applyNumberFormat="1" applyFont="1" applyBorder="1"/>
    <xf numFmtId="0" fontId="0" fillId="0" borderId="1" xfId="0" applyFont="1" applyBorder="1" applyAlignment="1">
      <alignment horizontal="right"/>
    </xf>
    <xf numFmtId="4" fontId="0" fillId="0" borderId="1" xfId="0" applyNumberFormat="1" applyFont="1" applyBorder="1"/>
    <xf numFmtId="16" fontId="3" fillId="0" borderId="0" xfId="0" applyNumberFormat="1" applyFont="1"/>
    <xf numFmtId="49" fontId="0" fillId="0" borderId="0" xfId="0" applyNumberFormat="1" applyAlignment="1">
      <alignment horizontal="center"/>
    </xf>
    <xf numFmtId="4" fontId="10" fillId="0" borderId="0" xfId="0" applyNumberFormat="1" applyFont="1" applyAlignment="1">
      <alignment horizontal="center"/>
    </xf>
  </cellXfs>
  <cellStyles count="2">
    <cellStyle name="Normal" xfId="0" builtinId="0"/>
    <cellStyle name="Porcentual" xfId="1" builtinId="5"/>
  </cellStyles>
  <dxfs count="3">
    <dxf>
      <font>
        <color rgb="FFFFC000"/>
      </font>
    </dxf>
    <dxf>
      <font>
        <color rgb="FFFFC000"/>
      </font>
    </dxf>
    <dxf>
      <font>
        <color rgb="FFFFC000"/>
      </font>
    </dxf>
  </dxfs>
  <tableStyles count="0" defaultTableStyle="TableStyleMedium9" defaultPivotStyle="PivotStyleLight16"/>
  <colors>
    <mruColors>
      <color rgb="FF0033CC"/>
      <color rgb="FF006600"/>
      <color rgb="FF0066FF"/>
      <color rgb="FFCCECFF"/>
      <color rgb="FF663300"/>
      <color rgb="FF0000CC"/>
      <color rgb="FF99FFCC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PnL</a:t>
            </a:r>
            <a:r>
              <a:rPr lang="es-ES" baseline="0"/>
              <a:t> por </a:t>
            </a:r>
            <a:r>
              <a:rPr lang="es-ES"/>
              <a:t>operaciones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Operaciones!$K$4:$K$32</c:f>
              <c:numCache>
                <c:formatCode>#,##0</c:formatCode>
                <c:ptCount val="29"/>
                <c:pt idx="0" formatCode="0">
                  <c:v>0</c:v>
                </c:pt>
                <c:pt idx="1">
                  <c:v>12337.48</c:v>
                </c:pt>
                <c:pt idx="2">
                  <c:v>13643.33</c:v>
                </c:pt>
                <c:pt idx="3">
                  <c:v>20764.89</c:v>
                </c:pt>
                <c:pt idx="4">
                  <c:v>20058.77</c:v>
                </c:pt>
                <c:pt idx="5">
                  <c:v>18205.099999999999</c:v>
                </c:pt>
                <c:pt idx="6">
                  <c:v>15471.91</c:v>
                </c:pt>
                <c:pt idx="7">
                  <c:v>16164.95</c:v>
                </c:pt>
                <c:pt idx="8">
                  <c:v>11293.45</c:v>
                </c:pt>
                <c:pt idx="9">
                  <c:v>13566.72</c:v>
                </c:pt>
                <c:pt idx="10">
                  <c:v>14542.93</c:v>
                </c:pt>
                <c:pt idx="11">
                  <c:v>17302.29</c:v>
                </c:pt>
                <c:pt idx="12">
                  <c:v>16390.169999999998</c:v>
                </c:pt>
                <c:pt idx="13">
                  <c:v>18975.05</c:v>
                </c:pt>
                <c:pt idx="14">
                  <c:v>10876.56</c:v>
                </c:pt>
                <c:pt idx="15">
                  <c:v>5248.66</c:v>
                </c:pt>
                <c:pt idx="16">
                  <c:v>7914.33</c:v>
                </c:pt>
                <c:pt idx="17">
                  <c:v>10017.44</c:v>
                </c:pt>
                <c:pt idx="18">
                  <c:v>12828.02</c:v>
                </c:pt>
                <c:pt idx="19">
                  <c:v>12945.21</c:v>
                </c:pt>
                <c:pt idx="20">
                  <c:v>17047.009999999998</c:v>
                </c:pt>
                <c:pt idx="21">
                  <c:v>22710.78</c:v>
                </c:pt>
                <c:pt idx="22">
                  <c:v>23016.14</c:v>
                </c:pt>
              </c:numCache>
            </c:numRef>
          </c:val>
        </c:ser>
        <c:marker val="1"/>
        <c:axId val="157886720"/>
        <c:axId val="157913088"/>
      </c:lineChart>
      <c:catAx>
        <c:axId val="157886720"/>
        <c:scaling>
          <c:orientation val="minMax"/>
        </c:scaling>
        <c:axPos val="b"/>
        <c:majorTickMark val="none"/>
        <c:tickLblPos val="nextTo"/>
        <c:crossAx val="157913088"/>
        <c:crosses val="autoZero"/>
        <c:auto val="1"/>
        <c:lblAlgn val="ctr"/>
        <c:lblOffset val="100"/>
      </c:catAx>
      <c:valAx>
        <c:axId val="157913088"/>
        <c:scaling>
          <c:orientation val="minMax"/>
        </c:scaling>
        <c:axPos val="l"/>
        <c:majorGridlines/>
        <c:numFmt formatCode="0" sourceLinked="1"/>
        <c:majorTickMark val="none"/>
        <c:tickLblPos val="nextTo"/>
        <c:spPr>
          <a:ln w="9525">
            <a:noFill/>
          </a:ln>
        </c:spPr>
        <c:crossAx val="157886720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53340</xdr:colOff>
      <xdr:row>2</xdr:row>
      <xdr:rowOff>171450</xdr:rowOff>
    </xdr:from>
    <xdr:to>
      <xdr:col>18</xdr:col>
      <xdr:colOff>30480</xdr:colOff>
      <xdr:row>17</xdr:row>
      <xdr:rowOff>140970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697992</xdr:colOff>
      <xdr:row>15</xdr:row>
      <xdr:rowOff>149352</xdr:rowOff>
    </xdr:to>
    <xdr:pic>
      <xdr:nvPicPr>
        <xdr:cNvPr id="5" name="4 Imagen" descr="z73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80" y="598170"/>
          <a:ext cx="3867912" cy="234391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12</xdr:col>
      <xdr:colOff>472440</xdr:colOff>
      <xdr:row>19</xdr:row>
      <xdr:rowOff>118872</xdr:rowOff>
    </xdr:to>
    <xdr:pic>
      <xdr:nvPicPr>
        <xdr:cNvPr id="8" name="7 Imagen" descr="z738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47360" y="598170"/>
          <a:ext cx="3870960" cy="3044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7</xdr:col>
      <xdr:colOff>704088</xdr:colOff>
      <xdr:row>22</xdr:row>
      <xdr:rowOff>118872</xdr:rowOff>
    </xdr:to>
    <xdr:pic>
      <xdr:nvPicPr>
        <xdr:cNvPr id="3" name="2 Imagen" descr="z739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80" y="1146810"/>
          <a:ext cx="5458968" cy="30449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51816</xdr:colOff>
      <xdr:row>20</xdr:row>
      <xdr:rowOff>167640</xdr:rowOff>
    </xdr:to>
    <xdr:pic>
      <xdr:nvPicPr>
        <xdr:cNvPr id="2" name="1 Imagen" descr="z779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80" y="182880"/>
          <a:ext cx="4806696" cy="36423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21336</xdr:colOff>
      <xdr:row>39</xdr:row>
      <xdr:rowOff>118872</xdr:rowOff>
    </xdr:to>
    <xdr:pic>
      <xdr:nvPicPr>
        <xdr:cNvPr id="3" name="2 Imagen" descr="z78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2480" y="3840480"/>
          <a:ext cx="4776216" cy="3410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2"/>
  <sheetViews>
    <sheetView showGridLines="0" topLeftCell="A116" zoomScale="90" zoomScaleNormal="90" workbookViewId="0">
      <selection activeCell="J131" sqref="J131"/>
    </sheetView>
  </sheetViews>
  <sheetFormatPr baseColWidth="10" defaultRowHeight="14.4"/>
  <cols>
    <col min="1" max="1" width="46.83984375" customWidth="1"/>
    <col min="2" max="2" width="9.62890625" style="1" bestFit="1" customWidth="1"/>
    <col min="3" max="3" width="10.05078125" style="1" customWidth="1"/>
    <col min="4" max="4" width="9.47265625" style="16" bestFit="1" customWidth="1"/>
    <col min="5" max="5" width="10.9453125" style="1"/>
    <col min="6" max="6" width="10.9453125" style="26"/>
    <col min="7" max="7" width="10.9453125" style="1"/>
  </cols>
  <sheetData>
    <row r="1" spans="1:8">
      <c r="A1" t="s">
        <v>35</v>
      </c>
      <c r="B1" s="1" t="s">
        <v>152</v>
      </c>
      <c r="C1" s="1" t="s">
        <v>149</v>
      </c>
      <c r="D1" s="16" t="s">
        <v>151</v>
      </c>
      <c r="E1" s="1" t="s">
        <v>148</v>
      </c>
      <c r="F1" s="25" t="s">
        <v>150</v>
      </c>
      <c r="H1" s="24"/>
    </row>
    <row r="2" spans="1:8">
      <c r="A2" s="28" t="s">
        <v>41</v>
      </c>
      <c r="B2" s="1" t="str">
        <f>MID(A2,6,10)</f>
        <v xml:space="preserve"> 01/02/202</v>
      </c>
      <c r="C2" s="1" t="str">
        <f>RIGHT(A3,6)</f>
        <v>33,333</v>
      </c>
      <c r="D2" s="16">
        <v>100000</v>
      </c>
      <c r="E2" s="22">
        <v>1.2171000000000001</v>
      </c>
      <c r="F2" s="27">
        <v>0</v>
      </c>
      <c r="H2" s="21"/>
    </row>
    <row r="3" spans="1:8">
      <c r="A3" t="s">
        <v>36</v>
      </c>
      <c r="H3" s="21"/>
    </row>
    <row r="4" spans="1:8">
      <c r="A4" t="s">
        <v>43</v>
      </c>
      <c r="H4" s="21"/>
    </row>
    <row r="5" spans="1:8">
      <c r="A5" t="s">
        <v>44</v>
      </c>
      <c r="H5" s="21"/>
    </row>
    <row r="6" spans="1:8">
      <c r="A6" t="s">
        <v>45</v>
      </c>
      <c r="H6" s="21"/>
    </row>
    <row r="7" spans="1:8">
      <c r="A7" t="s">
        <v>37</v>
      </c>
      <c r="H7" s="21"/>
    </row>
    <row r="8" spans="1:8">
      <c r="A8" t="s">
        <v>34</v>
      </c>
      <c r="H8" s="21"/>
    </row>
    <row r="9" spans="1:8">
      <c r="A9" t="s">
        <v>42</v>
      </c>
      <c r="B9" s="1" t="str">
        <f t="shared" ref="B9:B61" si="0">MID(A9,6,10)</f>
        <v xml:space="preserve"> 01/03/202</v>
      </c>
      <c r="C9" s="1" t="str">
        <f>RIGHT(A10,6)</f>
        <v>45,823</v>
      </c>
      <c r="D9" s="16">
        <f>C9*3</f>
        <v>137469</v>
      </c>
      <c r="E9" s="1">
        <v>1.21435</v>
      </c>
      <c r="F9" s="26">
        <f>(E2-E9)*D2</f>
        <v>275.00000000000301</v>
      </c>
      <c r="H9" s="21"/>
    </row>
    <row r="10" spans="1:8">
      <c r="A10" t="s">
        <v>38</v>
      </c>
    </row>
    <row r="11" spans="1:8">
      <c r="A11" t="s">
        <v>46</v>
      </c>
    </row>
    <row r="12" spans="1:8">
      <c r="A12" t="s">
        <v>47</v>
      </c>
    </row>
    <row r="13" spans="1:8">
      <c r="A13" t="s">
        <v>48</v>
      </c>
    </row>
    <row r="14" spans="1:8">
      <c r="A14" t="s">
        <v>37</v>
      </c>
      <c r="C14" s="1" t="str">
        <f t="shared" ref="C14" si="1">MID(A15,40,7)</f>
        <v/>
      </c>
    </row>
    <row r="15" spans="1:8">
      <c r="A15" t="s">
        <v>40</v>
      </c>
      <c r="B15" s="1" t="str">
        <f t="shared" si="0"/>
        <v xml:space="preserve"> 05/03/202</v>
      </c>
      <c r="C15" s="1" t="str">
        <f>RIGHT(A16,6)</f>
        <v>37,032</v>
      </c>
      <c r="D15" s="16">
        <f>C15*3</f>
        <v>111096</v>
      </c>
      <c r="E15" s="23">
        <v>1.2008000000000001</v>
      </c>
      <c r="F15" s="26">
        <f>(E9-E15)*D9</f>
        <v>1862.7049499999932</v>
      </c>
    </row>
    <row r="16" spans="1:8">
      <c r="A16" t="s">
        <v>39</v>
      </c>
    </row>
    <row r="17" spans="1:6">
      <c r="A17" t="s">
        <v>51</v>
      </c>
    </row>
    <row r="18" spans="1:6">
      <c r="A18" t="s">
        <v>52</v>
      </c>
    </row>
    <row r="19" spans="1:6">
      <c r="A19" t="s">
        <v>53</v>
      </c>
    </row>
    <row r="20" spans="1:6">
      <c r="A20" t="s">
        <v>37</v>
      </c>
    </row>
    <row r="21" spans="1:6">
      <c r="A21" t="s">
        <v>34</v>
      </c>
    </row>
    <row r="22" spans="1:6">
      <c r="A22" t="s">
        <v>54</v>
      </c>
      <c r="B22" s="1" t="str">
        <f t="shared" si="0"/>
        <v xml:space="preserve"> 01/04/202</v>
      </c>
      <c r="C22" s="1" t="str">
        <f>RIGHT(A23,6)</f>
        <v>48,129</v>
      </c>
      <c r="D22" s="16">
        <f>C22*3</f>
        <v>144387</v>
      </c>
      <c r="E22" s="23">
        <v>1.1858</v>
      </c>
      <c r="F22" s="26">
        <f>(E15-E22)*D15</f>
        <v>1666.4400000000139</v>
      </c>
    </row>
    <row r="23" spans="1:6">
      <c r="A23" t="s">
        <v>55</v>
      </c>
    </row>
    <row r="24" spans="1:6">
      <c r="A24" t="s">
        <v>57</v>
      </c>
    </row>
    <row r="25" spans="1:6">
      <c r="A25" t="s">
        <v>58</v>
      </c>
    </row>
    <row r="26" spans="1:6">
      <c r="A26" t="s">
        <v>59</v>
      </c>
    </row>
    <row r="27" spans="1:6">
      <c r="A27" t="s">
        <v>37</v>
      </c>
    </row>
    <row r="28" spans="1:6">
      <c r="A28" t="s">
        <v>66</v>
      </c>
      <c r="B28" s="1" t="str">
        <f t="shared" si="0"/>
        <v xml:space="preserve"> 05/04/202</v>
      </c>
      <c r="C28" s="1" t="str">
        <f>RIGHT(A29,6)</f>
        <v>54,691</v>
      </c>
      <c r="D28" s="16">
        <f>C28*3</f>
        <v>164073</v>
      </c>
      <c r="E28" s="1">
        <v>1.1898500000000001</v>
      </c>
      <c r="F28" s="26">
        <f>(E22-E28)*D22</f>
        <v>-584.76735000001577</v>
      </c>
    </row>
    <row r="29" spans="1:6">
      <c r="A29" t="s">
        <v>60</v>
      </c>
    </row>
    <row r="30" spans="1:6">
      <c r="A30" t="s">
        <v>61</v>
      </c>
    </row>
    <row r="31" spans="1:6">
      <c r="A31" t="s">
        <v>62</v>
      </c>
    </row>
    <row r="32" spans="1:6">
      <c r="A32" t="s">
        <v>63</v>
      </c>
    </row>
    <row r="33" spans="1:6">
      <c r="A33" t="s">
        <v>37</v>
      </c>
    </row>
    <row r="34" spans="1:6">
      <c r="A34" t="s">
        <v>34</v>
      </c>
    </row>
    <row r="35" spans="1:6">
      <c r="A35" t="s">
        <v>70</v>
      </c>
      <c r="B35" s="1" t="str">
        <f t="shared" si="0"/>
        <v xml:space="preserve"> 03/05/202</v>
      </c>
      <c r="C35" s="1" t="str">
        <f>RIGHT(A36,6)</f>
        <v>57,236</v>
      </c>
      <c r="D35" s="16">
        <f>C35*3</f>
        <v>171708</v>
      </c>
      <c r="E35" s="23">
        <v>1.2145999999999999</v>
      </c>
      <c r="F35" s="26">
        <f>(E28-E35)*D28</f>
        <v>-4060.8067499999715</v>
      </c>
    </row>
    <row r="36" spans="1:6">
      <c r="A36" t="s">
        <v>71</v>
      </c>
    </row>
    <row r="37" spans="1:6">
      <c r="A37" t="s">
        <v>72</v>
      </c>
    </row>
    <row r="38" spans="1:6">
      <c r="A38" t="s">
        <v>73</v>
      </c>
    </row>
    <row r="39" spans="1:6">
      <c r="A39" t="s">
        <v>74</v>
      </c>
    </row>
    <row r="40" spans="1:6">
      <c r="A40" t="s">
        <v>37</v>
      </c>
    </row>
    <row r="41" spans="1:6">
      <c r="A41" t="s">
        <v>75</v>
      </c>
      <c r="B41" s="1" t="str">
        <f t="shared" si="0"/>
        <v xml:space="preserve"> 13/05/202</v>
      </c>
      <c r="C41" s="1" t="str">
        <f>RIGHT(A42,6)</f>
        <v>48,946</v>
      </c>
      <c r="D41" s="16">
        <f>C41*3</f>
        <v>146838</v>
      </c>
      <c r="E41" s="23">
        <v>1.2153</v>
      </c>
      <c r="F41" s="26">
        <f>(E35-E41)*D35</f>
        <v>-120.19560000002488</v>
      </c>
    </row>
    <row r="42" spans="1:6">
      <c r="A42" t="s">
        <v>76</v>
      </c>
    </row>
    <row r="43" spans="1:6">
      <c r="A43" t="s">
        <v>78</v>
      </c>
    </row>
    <row r="44" spans="1:6">
      <c r="A44" t="s">
        <v>79</v>
      </c>
    </row>
    <row r="45" spans="1:6">
      <c r="A45" t="s">
        <v>80</v>
      </c>
    </row>
    <row r="46" spans="1:6">
      <c r="A46" t="s">
        <v>37</v>
      </c>
    </row>
    <row r="47" spans="1:6">
      <c r="A47" t="s">
        <v>34</v>
      </c>
    </row>
    <row r="48" spans="1:6">
      <c r="A48" t="s">
        <v>81</v>
      </c>
      <c r="B48" s="1" t="str">
        <f t="shared" si="0"/>
        <v xml:space="preserve"> 01/06/202</v>
      </c>
      <c r="C48" s="1" t="str">
        <f>RIGHT(A49,6)</f>
        <v>37,521</v>
      </c>
      <c r="D48" s="16">
        <f>C48*3</f>
        <v>112563</v>
      </c>
      <c r="E48" s="23">
        <v>1.2301</v>
      </c>
      <c r="F48" s="26">
        <f>(E41-E48)*D41</f>
        <v>-2173.2023999999888</v>
      </c>
    </row>
    <row r="49" spans="1:6">
      <c r="A49" t="s">
        <v>82</v>
      </c>
    </row>
    <row r="50" spans="1:6">
      <c r="A50" t="s">
        <v>83</v>
      </c>
    </row>
    <row r="51" spans="1:6">
      <c r="A51" t="s">
        <v>84</v>
      </c>
    </row>
    <row r="52" spans="1:6">
      <c r="A52" t="s">
        <v>85</v>
      </c>
    </row>
    <row r="53" spans="1:6">
      <c r="A53" t="s">
        <v>37</v>
      </c>
    </row>
    <row r="54" spans="1:6">
      <c r="A54" t="s">
        <v>34</v>
      </c>
    </row>
    <row r="55" spans="1:6">
      <c r="A55" t="s">
        <v>88</v>
      </c>
      <c r="B55" s="1" t="str">
        <f t="shared" si="0"/>
        <v xml:space="preserve"> 01/07/202</v>
      </c>
      <c r="C55" s="1" t="str">
        <f>RIGHT(A56,6)</f>
        <v>37,870</v>
      </c>
      <c r="D55" s="16">
        <f>C55*3</f>
        <v>113610</v>
      </c>
      <c r="E55" s="23">
        <v>1.1906000000000001</v>
      </c>
      <c r="F55" s="26">
        <f>(E48-E55)*D48</f>
        <v>4446.2384999999849</v>
      </c>
    </row>
    <row r="56" spans="1:6">
      <c r="A56" t="s">
        <v>89</v>
      </c>
    </row>
    <row r="57" spans="1:6">
      <c r="A57" t="s">
        <v>91</v>
      </c>
    </row>
    <row r="58" spans="1:6">
      <c r="A58" t="s">
        <v>92</v>
      </c>
    </row>
    <row r="59" spans="1:6">
      <c r="A59" t="s">
        <v>93</v>
      </c>
    </row>
    <row r="60" spans="1:6">
      <c r="A60" t="s">
        <v>37</v>
      </c>
    </row>
    <row r="61" spans="1:6">
      <c r="A61" t="s">
        <v>94</v>
      </c>
      <c r="B61" s="1" t="str">
        <f t="shared" si="0"/>
        <v xml:space="preserve"> 02/07/202</v>
      </c>
      <c r="C61" s="1" t="str">
        <f>RIGHT(A62,6)</f>
        <v>42,647</v>
      </c>
      <c r="D61" s="16">
        <f>C61*3</f>
        <v>127941</v>
      </c>
      <c r="E61" s="1">
        <v>1.19085</v>
      </c>
      <c r="F61" s="26">
        <f>(E55-E61)*D55</f>
        <v>-28.402499999984258</v>
      </c>
    </row>
    <row r="62" spans="1:6">
      <c r="A62" t="s">
        <v>95</v>
      </c>
    </row>
    <row r="63" spans="1:6">
      <c r="A63" t="s">
        <v>96</v>
      </c>
    </row>
    <row r="64" spans="1:6">
      <c r="A64" t="s">
        <v>97</v>
      </c>
    </row>
    <row r="65" spans="1:6">
      <c r="A65" t="s">
        <v>98</v>
      </c>
    </row>
    <row r="66" spans="1:6">
      <c r="A66" t="s">
        <v>37</v>
      </c>
    </row>
    <row r="67" spans="1:6">
      <c r="A67" t="s">
        <v>100</v>
      </c>
    </row>
    <row r="68" spans="1:6">
      <c r="A68" t="s">
        <v>102</v>
      </c>
    </row>
    <row r="69" spans="1:6">
      <c r="A69" t="s">
        <v>101</v>
      </c>
    </row>
    <row r="70" spans="1:6">
      <c r="A70" t="s">
        <v>109</v>
      </c>
    </row>
    <row r="71" spans="1:6">
      <c r="A71" t="s">
        <v>111</v>
      </c>
    </row>
    <row r="72" spans="1:6">
      <c r="A72" t="s">
        <v>110</v>
      </c>
    </row>
    <row r="73" spans="1:6">
      <c r="A73" t="s">
        <v>112</v>
      </c>
    </row>
    <row r="74" spans="1:6">
      <c r="A74" t="s">
        <v>159</v>
      </c>
    </row>
    <row r="75" spans="1:6">
      <c r="A75" t="s">
        <v>108</v>
      </c>
    </row>
    <row r="76" spans="1:6">
      <c r="A76" t="s">
        <v>37</v>
      </c>
    </row>
    <row r="77" spans="1:6">
      <c r="A77" t="s">
        <v>34</v>
      </c>
    </row>
    <row r="78" spans="1:6">
      <c r="A78" t="s">
        <v>106</v>
      </c>
      <c r="B78" s="1" t="str">
        <f t="shared" ref="B78:B104" si="2">MID(A78,6,10)</f>
        <v xml:space="preserve"> 02/08/202</v>
      </c>
      <c r="C78" s="1" t="str">
        <f>RIGHT(A79,6)</f>
        <v>46,608</v>
      </c>
      <c r="D78" s="16">
        <f>C78*3</f>
        <v>139824</v>
      </c>
      <c r="E78" s="1">
        <v>1.1930499999999999</v>
      </c>
      <c r="F78" s="26">
        <f>(E61-E78)*D61</f>
        <v>-281.47019999999742</v>
      </c>
    </row>
    <row r="79" spans="1:6">
      <c r="A79" t="s">
        <v>107</v>
      </c>
    </row>
    <row r="80" spans="1:6">
      <c r="A80" t="s">
        <v>113</v>
      </c>
    </row>
    <row r="81" spans="1:6">
      <c r="A81" t="s">
        <v>114</v>
      </c>
    </row>
    <row r="82" spans="1:6">
      <c r="A82" t="s">
        <v>115</v>
      </c>
    </row>
    <row r="83" spans="1:6">
      <c r="A83" t="s">
        <v>37</v>
      </c>
    </row>
    <row r="84" spans="1:6">
      <c r="A84" t="s">
        <v>34</v>
      </c>
    </row>
    <row r="85" spans="1:6">
      <c r="A85" t="s">
        <v>116</v>
      </c>
      <c r="B85" s="1" t="str">
        <f t="shared" si="2"/>
        <v xml:space="preserve"> 01/09/202</v>
      </c>
      <c r="C85" s="1" t="str">
        <f>RIGHT(A86,6)</f>
        <v>57,433</v>
      </c>
      <c r="D85" s="16">
        <f>C85*3</f>
        <v>172299</v>
      </c>
      <c r="E85" s="23">
        <v>1.1897</v>
      </c>
      <c r="F85" s="26">
        <f>(E78-E85)*D78</f>
        <v>468.41039999999498</v>
      </c>
    </row>
    <row r="86" spans="1:6">
      <c r="A86" t="s">
        <v>117</v>
      </c>
    </row>
    <row r="87" spans="1:6">
      <c r="A87" t="s">
        <v>121</v>
      </c>
    </row>
    <row r="88" spans="1:6">
      <c r="A88" t="s">
        <v>122</v>
      </c>
    </row>
    <row r="89" spans="1:6">
      <c r="A89" t="s">
        <v>123</v>
      </c>
    </row>
    <row r="90" spans="1:6">
      <c r="A90" t="s">
        <v>37</v>
      </c>
    </row>
    <row r="91" spans="1:6">
      <c r="A91" t="s">
        <v>124</v>
      </c>
      <c r="B91" s="1" t="str">
        <f t="shared" si="2"/>
        <v xml:space="preserve"> 14/09/202</v>
      </c>
      <c r="C91" s="1" t="str">
        <f>RIGHT(A92,6)</f>
        <v>50,330</v>
      </c>
      <c r="D91" s="16">
        <f>C91*3</f>
        <v>150990</v>
      </c>
      <c r="E91" s="1">
        <v>1.1855500000000001</v>
      </c>
      <c r="F91" s="26">
        <f>(E85-E91)*D85</f>
        <v>715.0408499999786</v>
      </c>
    </row>
    <row r="92" spans="1:6">
      <c r="A92" t="s">
        <v>125</v>
      </c>
    </row>
    <row r="93" spans="1:6">
      <c r="A93" t="s">
        <v>126</v>
      </c>
    </row>
    <row r="94" spans="1:6">
      <c r="A94" t="s">
        <v>127</v>
      </c>
    </row>
    <row r="95" spans="1:6">
      <c r="A95" t="s">
        <v>128</v>
      </c>
    </row>
    <row r="96" spans="1:6">
      <c r="A96" t="s">
        <v>37</v>
      </c>
    </row>
    <row r="97" spans="1:6">
      <c r="A97" t="s">
        <v>34</v>
      </c>
    </row>
    <row r="98" spans="1:6">
      <c r="A98" t="s">
        <v>130</v>
      </c>
      <c r="B98" s="1" t="str">
        <f t="shared" si="2"/>
        <v xml:space="preserve"> 01/10/202</v>
      </c>
      <c r="C98" s="1" t="str">
        <f>RIGHT(A99,6)</f>
        <v>19,135</v>
      </c>
      <c r="D98" s="16">
        <f>C98*3</f>
        <v>57405</v>
      </c>
      <c r="E98" s="23">
        <v>1.1639999999999999</v>
      </c>
      <c r="F98" s="26">
        <f>(E91-E98)*D91</f>
        <v>3253.8345000000272</v>
      </c>
    </row>
    <row r="99" spans="1:6">
      <c r="A99" t="s">
        <v>131</v>
      </c>
    </row>
    <row r="100" spans="1:6">
      <c r="A100" t="s">
        <v>134</v>
      </c>
    </row>
    <row r="101" spans="1:6">
      <c r="A101" t="s">
        <v>135</v>
      </c>
    </row>
    <row r="102" spans="1:6">
      <c r="A102" t="s">
        <v>136</v>
      </c>
    </row>
    <row r="103" spans="1:6">
      <c r="A103" t="s">
        <v>37</v>
      </c>
    </row>
    <row r="104" spans="1:6">
      <c r="A104" t="s">
        <v>137</v>
      </c>
      <c r="B104" s="1" t="str">
        <f t="shared" si="2"/>
        <v xml:space="preserve"> 22/10/202</v>
      </c>
      <c r="C104" s="1" t="str">
        <f>RIGHT(A105,6)</f>
        <v>23,569</v>
      </c>
      <c r="D104" s="16">
        <f>C104*3</f>
        <v>70707</v>
      </c>
      <c r="E104" s="1">
        <v>1.1674500000000001</v>
      </c>
      <c r="F104" s="26">
        <f t="shared" ref="F104" si="3">(E98-E104)*D98</f>
        <v>-198.04725000001005</v>
      </c>
    </row>
    <row r="105" spans="1:6">
      <c r="A105" t="s">
        <v>138</v>
      </c>
    </row>
    <row r="106" spans="1:6">
      <c r="A106" t="s">
        <v>139</v>
      </c>
    </row>
    <row r="107" spans="1:6">
      <c r="A107" t="s">
        <v>140</v>
      </c>
    </row>
    <row r="108" spans="1:6">
      <c r="A108" t="s">
        <v>141</v>
      </c>
    </row>
    <row r="109" spans="1:6">
      <c r="A109" t="s">
        <v>37</v>
      </c>
    </row>
    <row r="110" spans="1:6">
      <c r="A110" t="s">
        <v>34</v>
      </c>
    </row>
    <row r="111" spans="1:6">
      <c r="A111" t="s">
        <v>143</v>
      </c>
      <c r="B111" s="1" t="str">
        <f>MID(A111,6,10)</f>
        <v xml:space="preserve"> 01/11/202</v>
      </c>
      <c r="C111" s="1" t="str">
        <f>RIGHT(A112,6)</f>
        <v>36,896</v>
      </c>
      <c r="D111" s="16">
        <f>C111*3</f>
        <v>110688</v>
      </c>
      <c r="E111" s="23">
        <v>1.1642999999999999</v>
      </c>
      <c r="F111" s="26">
        <f>(E104-E111)*D104</f>
        <v>222.72705000001471</v>
      </c>
    </row>
    <row r="112" spans="1:6">
      <c r="A112" t="s">
        <v>144</v>
      </c>
    </row>
    <row r="113" spans="1:6">
      <c r="A113" t="s">
        <v>145</v>
      </c>
    </row>
    <row r="114" spans="1:6">
      <c r="A114" t="s">
        <v>146</v>
      </c>
    </row>
    <row r="115" spans="1:6">
      <c r="A115" t="s">
        <v>147</v>
      </c>
    </row>
    <row r="116" spans="1:6">
      <c r="A116" t="s">
        <v>37</v>
      </c>
    </row>
    <row r="117" spans="1:6">
      <c r="A117" t="s">
        <v>161</v>
      </c>
      <c r="B117" s="1" t="str">
        <f>MID(A117,6,10)</f>
        <v xml:space="preserve"> 22/11/202</v>
      </c>
      <c r="C117" s="1" t="str">
        <f>RIGHT(A118,6)</f>
        <v>43,927</v>
      </c>
      <c r="D117" s="16">
        <f>C117*3</f>
        <v>131781</v>
      </c>
      <c r="E117" s="1">
        <v>1.1263000000000001</v>
      </c>
      <c r="F117" s="26">
        <f>(E111-E117)*D111</f>
        <v>4206.1439999999793</v>
      </c>
    </row>
    <row r="118" spans="1:6">
      <c r="A118" t="s">
        <v>162</v>
      </c>
    </row>
    <row r="119" spans="1:6">
      <c r="A119" t="s">
        <v>163</v>
      </c>
    </row>
    <row r="120" spans="1:6">
      <c r="A120" t="s">
        <v>164</v>
      </c>
    </row>
    <row r="121" spans="1:6">
      <c r="A121" t="s">
        <v>165</v>
      </c>
    </row>
    <row r="122" spans="1:6">
      <c r="A122" t="s">
        <v>37</v>
      </c>
    </row>
    <row r="123" spans="1:6">
      <c r="A123" t="s">
        <v>34</v>
      </c>
    </row>
    <row r="124" spans="1:6">
      <c r="A124" t="s">
        <v>166</v>
      </c>
      <c r="B124" s="1" t="str">
        <f>MID(A124,6,10)</f>
        <v xml:space="preserve"> 01/12/202</v>
      </c>
      <c r="C124" s="1" t="str">
        <f>RIGHT(A125,6)</f>
        <v>55,405</v>
      </c>
      <c r="D124" s="16">
        <f>C124*3</f>
        <v>166215</v>
      </c>
      <c r="E124" s="1">
        <v>1.1347499999999999</v>
      </c>
      <c r="F124" s="26">
        <f>(E117-E124)*D117</f>
        <v>-1113.5494499999797</v>
      </c>
    </row>
    <row r="125" spans="1:6">
      <c r="A125" t="s">
        <v>167</v>
      </c>
    </row>
    <row r="126" spans="1:6">
      <c r="A126" t="s">
        <v>170</v>
      </c>
    </row>
    <row r="127" spans="1:6">
      <c r="A127" t="s">
        <v>171</v>
      </c>
    </row>
    <row r="128" spans="1:6">
      <c r="A128" t="s">
        <v>172</v>
      </c>
    </row>
    <row r="129" spans="1:6">
      <c r="A129" t="s">
        <v>37</v>
      </c>
    </row>
    <row r="130" spans="1:6">
      <c r="A130" t="s">
        <v>173</v>
      </c>
      <c r="B130" s="1" t="str">
        <f>MID(A130,6,10)</f>
        <v xml:space="preserve"> 02/12/202</v>
      </c>
      <c r="C130" s="1" t="str">
        <f>RIGHT(A131,6)</f>
        <v>50,214</v>
      </c>
      <c r="D130" s="16">
        <f>C130*3</f>
        <v>150642</v>
      </c>
      <c r="E130" s="1">
        <v>1.1326000000000001</v>
      </c>
      <c r="F130" s="26">
        <f>(E124-E130)*D124</f>
        <v>357.3622499999791</v>
      </c>
    </row>
    <row r="131" spans="1:6">
      <c r="A131" t="s">
        <v>174</v>
      </c>
    </row>
    <row r="132" spans="1:6">
      <c r="A132" t="s">
        <v>175</v>
      </c>
    </row>
    <row r="133" spans="1:6">
      <c r="A133" t="s">
        <v>176</v>
      </c>
    </row>
    <row r="134" spans="1:6">
      <c r="A134" t="s">
        <v>177</v>
      </c>
    </row>
    <row r="135" spans="1:6">
      <c r="A135" t="s">
        <v>37</v>
      </c>
    </row>
    <row r="136" spans="1:6">
      <c r="A136" t="s">
        <v>183</v>
      </c>
    </row>
    <row r="137" spans="1:6">
      <c r="A137" t="s">
        <v>178</v>
      </c>
      <c r="B137" s="1" t="str">
        <f>MID(A137,6,10)</f>
        <v xml:space="preserve"> 03/01/202</v>
      </c>
      <c r="C137" s="1" t="str">
        <f>RIGHT(A138,6)</f>
        <v>68,740</v>
      </c>
      <c r="D137" s="16">
        <f>C137*3</f>
        <v>206220</v>
      </c>
      <c r="E137" s="1">
        <v>1.14025</v>
      </c>
      <c r="F137" s="26">
        <f>(E130-E137)*D130</f>
        <v>-1152.4112999999902</v>
      </c>
    </row>
    <row r="138" spans="1:6">
      <c r="A138" t="s">
        <v>179</v>
      </c>
    </row>
    <row r="139" spans="1:6">
      <c r="A139" t="s">
        <v>180</v>
      </c>
    </row>
    <row r="140" spans="1:6">
      <c r="A140" t="s">
        <v>181</v>
      </c>
      <c r="F140" s="36" t="s">
        <v>153</v>
      </c>
    </row>
    <row r="141" spans="1:6">
      <c r="A141" t="s">
        <v>182</v>
      </c>
      <c r="F141" s="36">
        <f>SUM(F1:F140)</f>
        <v>7761.049700000005</v>
      </c>
    </row>
    <row r="142" spans="1:6">
      <c r="A142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O79"/>
  <sheetViews>
    <sheetView showGridLines="0" tabSelected="1" workbookViewId="0">
      <selection activeCell="R23" sqref="R23"/>
    </sheetView>
  </sheetViews>
  <sheetFormatPr baseColWidth="10" defaultRowHeight="14.4"/>
  <cols>
    <col min="1" max="1" width="3.47265625" customWidth="1"/>
    <col min="2" max="2" width="6.3671875" style="1" customWidth="1"/>
    <col min="3" max="3" width="9.7890625" style="3" bestFit="1" customWidth="1"/>
    <col min="4" max="4" width="8.3671875" customWidth="1"/>
    <col min="5" max="5" width="7.68359375" bestFit="1" customWidth="1"/>
    <col min="6" max="6" width="7.15625" bestFit="1" customWidth="1"/>
    <col min="7" max="7" width="8.68359375" bestFit="1" customWidth="1"/>
    <col min="8" max="8" width="5.3671875" customWidth="1"/>
    <col min="9" max="9" width="8.05078125" bestFit="1" customWidth="1"/>
    <col min="10" max="10" width="8.05078125" customWidth="1"/>
    <col min="11" max="11" width="9.83984375" style="1" customWidth="1"/>
    <col min="12" max="12" width="10.20703125" customWidth="1"/>
    <col min="15" max="15" width="9.9453125" customWidth="1"/>
  </cols>
  <sheetData>
    <row r="2" spans="2:12" ht="18.3">
      <c r="B2" s="6" t="s">
        <v>23</v>
      </c>
      <c r="D2" s="4"/>
    </row>
    <row r="3" spans="2:12">
      <c r="C3" s="5"/>
      <c r="K3" s="18" t="s">
        <v>11</v>
      </c>
    </row>
    <row r="4" spans="2:12">
      <c r="B4" s="17" t="s">
        <v>26</v>
      </c>
      <c r="C4" s="18" t="s">
        <v>17</v>
      </c>
      <c r="D4" s="18" t="s">
        <v>2</v>
      </c>
      <c r="E4" s="18" t="s">
        <v>3</v>
      </c>
      <c r="F4" s="18" t="s">
        <v>5</v>
      </c>
      <c r="G4" s="18" t="s">
        <v>6</v>
      </c>
      <c r="H4" s="18" t="s">
        <v>19</v>
      </c>
      <c r="I4" s="18" t="s">
        <v>8</v>
      </c>
      <c r="J4" s="18" t="s">
        <v>33</v>
      </c>
      <c r="K4" s="13">
        <v>0</v>
      </c>
      <c r="L4" s="18" t="s">
        <v>16</v>
      </c>
    </row>
    <row r="5" spans="2:12">
      <c r="B5" s="11" t="str">
        <f>aux!A2</f>
        <v>AMAT</v>
      </c>
      <c r="C5" s="1" t="str">
        <f>aux!B2</f>
        <v>Long</v>
      </c>
      <c r="D5" s="2">
        <f>aux!C2</f>
        <v>44228</v>
      </c>
      <c r="E5" s="1">
        <f>aux!D2</f>
        <v>101.7411</v>
      </c>
      <c r="F5" s="2">
        <f>aux!E2</f>
        <v>44287</v>
      </c>
      <c r="G5" s="1">
        <f>aux!F2</f>
        <v>134.9091</v>
      </c>
      <c r="H5" s="1">
        <f>aux!J2</f>
        <v>332</v>
      </c>
      <c r="I5" s="12">
        <f>aux!H2</f>
        <v>12337.48</v>
      </c>
      <c r="J5" s="19">
        <f>aux!I2</f>
        <v>0.32079999999999997</v>
      </c>
      <c r="K5" s="16">
        <f>aux!L2</f>
        <v>12337.48</v>
      </c>
      <c r="L5" s="1" t="str">
        <f>aux!Q2</f>
        <v>1/1</v>
      </c>
    </row>
    <row r="6" spans="2:12">
      <c r="B6" s="11" t="str">
        <f>aux!A3</f>
        <v>MU</v>
      </c>
      <c r="C6" s="1" t="str">
        <f>aux!B3</f>
        <v>Long</v>
      </c>
      <c r="D6" s="2">
        <f>aux!C3</f>
        <v>44228</v>
      </c>
      <c r="E6" s="1">
        <f>aux!D3</f>
        <v>84.819180000000003</v>
      </c>
      <c r="F6" s="2">
        <f>aux!E3</f>
        <v>44319</v>
      </c>
      <c r="G6" s="1">
        <f>aux!F3</f>
        <v>87.02234</v>
      </c>
      <c r="H6" s="1">
        <f>aux!J3</f>
        <v>582</v>
      </c>
      <c r="I6" s="12">
        <f>aux!H3</f>
        <v>1305.8499999999999</v>
      </c>
      <c r="J6" s="19">
        <f>aux!I3</f>
        <v>2.41E-2</v>
      </c>
      <c r="K6" s="16">
        <f>aux!L3</f>
        <v>13643.33</v>
      </c>
      <c r="L6" s="1" t="str">
        <f>aux!Q3</f>
        <v>3/1</v>
      </c>
    </row>
    <row r="7" spans="2:12">
      <c r="B7" s="11" t="str">
        <f>aux!A4</f>
        <v>ASML</v>
      </c>
      <c r="C7" s="1" t="str">
        <f>aux!B4</f>
        <v>Long</v>
      </c>
      <c r="D7" s="2">
        <f>aux!C4</f>
        <v>44228</v>
      </c>
      <c r="E7" s="1">
        <f>aux!D4</f>
        <v>565.50980000000004</v>
      </c>
      <c r="F7" s="2">
        <f>aux!E4</f>
        <v>44319</v>
      </c>
      <c r="G7" s="1">
        <f>aux!F4</f>
        <v>645.0181</v>
      </c>
      <c r="H7" s="1">
        <f>aux!J4</f>
        <v>83</v>
      </c>
      <c r="I7" s="12">
        <f>aux!H4</f>
        <v>7121.56</v>
      </c>
      <c r="J7" s="19">
        <f>aux!I4</f>
        <v>0.13719999999999999</v>
      </c>
      <c r="K7" s="16">
        <f>aux!L4</f>
        <v>20764.89</v>
      </c>
      <c r="L7" s="1" t="str">
        <f>aux!Q4</f>
        <v>3/1</v>
      </c>
    </row>
    <row r="8" spans="2:12">
      <c r="B8" s="11" t="str">
        <f>aux!A5</f>
        <v>CSCO</v>
      </c>
      <c r="C8" s="1" t="str">
        <f>aux!B5</f>
        <v>Long</v>
      </c>
      <c r="D8" s="2">
        <f>aux!C5</f>
        <v>44287</v>
      </c>
      <c r="E8" s="1">
        <f>aux!D5</f>
        <v>51.735140000000001</v>
      </c>
      <c r="F8" s="2">
        <f>aux!E5</f>
        <v>44319</v>
      </c>
      <c r="G8" s="1">
        <f>aux!F5</f>
        <v>51.21</v>
      </c>
      <c r="H8" s="1">
        <f>aux!J5</f>
        <v>1059</v>
      </c>
      <c r="I8" s="12">
        <f>aux!H5</f>
        <v>-706.12</v>
      </c>
      <c r="J8" s="19">
        <f>aux!I5</f>
        <v>-1.29E-2</v>
      </c>
      <c r="K8" s="16">
        <f>aux!L5</f>
        <v>20058.77</v>
      </c>
      <c r="L8" s="1" t="str">
        <f>aux!Q5</f>
        <v>1/0</v>
      </c>
    </row>
    <row r="9" spans="2:12">
      <c r="B9" s="11" t="str">
        <f>aux!A6</f>
        <v>ORLY</v>
      </c>
      <c r="C9" s="1" t="str">
        <f>aux!B6</f>
        <v>Long</v>
      </c>
      <c r="D9" s="2">
        <f>aux!C6</f>
        <v>44319</v>
      </c>
      <c r="E9" s="1">
        <f>aux!D6</f>
        <v>555.1</v>
      </c>
      <c r="F9" s="2">
        <f>aux!E6</f>
        <v>44348</v>
      </c>
      <c r="G9" s="1">
        <f>aux!F6</f>
        <v>538.55949999999996</v>
      </c>
      <c r="H9" s="1">
        <f>aux!J6</f>
        <v>90</v>
      </c>
      <c r="I9" s="12">
        <f>aux!H6</f>
        <v>-1853.67</v>
      </c>
      <c r="J9" s="19">
        <f>aux!I6</f>
        <v>-3.2399999999999998E-2</v>
      </c>
      <c r="K9" s="16">
        <f>aux!L6</f>
        <v>18205.099999999999</v>
      </c>
      <c r="L9" s="1" t="str">
        <f>aux!Q6</f>
        <v>0/1</v>
      </c>
    </row>
    <row r="10" spans="2:12">
      <c r="B10" s="11" t="str">
        <f>aux!A7</f>
        <v>CDW</v>
      </c>
      <c r="C10" s="1" t="str">
        <f>aux!B7</f>
        <v>Long</v>
      </c>
      <c r="D10" s="2">
        <f>aux!C7</f>
        <v>44319</v>
      </c>
      <c r="E10" s="1">
        <f>aux!D7</f>
        <v>180.26</v>
      </c>
      <c r="F10" s="2">
        <f>aux!E7</f>
        <v>44378</v>
      </c>
      <c r="G10" s="1">
        <f>aux!F7</f>
        <v>172.2688</v>
      </c>
      <c r="H10" s="1">
        <f>aux!J7</f>
        <v>227</v>
      </c>
      <c r="I10" s="12">
        <f>aux!H7</f>
        <v>-2733.2</v>
      </c>
      <c r="J10" s="19">
        <f>aux!I7</f>
        <v>-4.7800000000000002E-2</v>
      </c>
      <c r="K10" s="16">
        <f>aux!L7</f>
        <v>15471.91</v>
      </c>
      <c r="L10" s="1" t="str">
        <f>aux!Q7</f>
        <v>0/2</v>
      </c>
    </row>
    <row r="11" spans="2:12">
      <c r="B11" s="11" t="str">
        <f>aux!A8</f>
        <v>GOOGL</v>
      </c>
      <c r="C11" s="1" t="str">
        <f>aux!B8</f>
        <v>Long</v>
      </c>
      <c r="D11" s="2">
        <f>aux!C8</f>
        <v>44319</v>
      </c>
      <c r="E11" s="1">
        <f>aux!D8</f>
        <v>2364.91</v>
      </c>
      <c r="F11" s="2">
        <f>aux!E8</f>
        <v>44378</v>
      </c>
      <c r="G11" s="1">
        <f>aux!F8</f>
        <v>2402.12</v>
      </c>
      <c r="H11" s="1">
        <f>aux!J8</f>
        <v>16</v>
      </c>
      <c r="I11" s="12">
        <f>aux!H8</f>
        <v>693.04</v>
      </c>
      <c r="J11" s="19">
        <f>aux!I8</f>
        <v>1.2200000000000001E-2</v>
      </c>
      <c r="K11" s="16">
        <f>aux!L8</f>
        <v>16164.95</v>
      </c>
      <c r="L11" s="1" t="str">
        <f>aux!Q8</f>
        <v>0/2</v>
      </c>
    </row>
    <row r="12" spans="2:12">
      <c r="B12" s="11" t="str">
        <f>aux!A9</f>
        <v>KHC</v>
      </c>
      <c r="C12" s="1" t="str">
        <f>aux!B9</f>
        <v>Long</v>
      </c>
      <c r="D12" s="2">
        <f>aux!C9</f>
        <v>44348</v>
      </c>
      <c r="E12" s="1">
        <f>aux!D9</f>
        <v>42.788440000000001</v>
      </c>
      <c r="F12" s="2">
        <f>aux!E9</f>
        <v>44410</v>
      </c>
      <c r="G12" s="1">
        <f>aux!F9</f>
        <v>38.594999999999999</v>
      </c>
      <c r="H12" s="1">
        <f>aux!J9</f>
        <v>1114</v>
      </c>
      <c r="I12" s="12">
        <f>aux!H9</f>
        <v>-4871.49</v>
      </c>
      <c r="J12" s="19">
        <f>aux!I9</f>
        <v>-0.1022</v>
      </c>
      <c r="K12" s="16">
        <f>aux!L9</f>
        <v>11293.45</v>
      </c>
      <c r="L12" s="1" t="str">
        <f>aux!Q9</f>
        <v>2/0</v>
      </c>
    </row>
    <row r="13" spans="2:12">
      <c r="B13" s="11" t="str">
        <f>aux!A10</f>
        <v>ORLY</v>
      </c>
      <c r="C13" s="1" t="str">
        <f>aux!B10</f>
        <v>Long</v>
      </c>
      <c r="D13" s="2">
        <f>aux!C10</f>
        <v>44378</v>
      </c>
      <c r="E13" s="1">
        <f>aux!D10</f>
        <v>569.93190000000004</v>
      </c>
      <c r="F13" s="2">
        <f>aux!E10</f>
        <v>44410</v>
      </c>
      <c r="G13" s="1">
        <f>aux!F10</f>
        <v>604.54999999999995</v>
      </c>
      <c r="H13" s="1">
        <f>aux!J10</f>
        <v>70</v>
      </c>
      <c r="I13" s="12">
        <f>aux!H10</f>
        <v>2273.27</v>
      </c>
      <c r="J13" s="19">
        <f>aux!I10</f>
        <v>5.7000000000000002E-2</v>
      </c>
      <c r="K13" s="16">
        <f>aux!L10</f>
        <v>13566.72</v>
      </c>
      <c r="L13" s="1" t="str">
        <f>aux!Q10</f>
        <v>1/0</v>
      </c>
    </row>
    <row r="14" spans="2:12">
      <c r="B14" s="11" t="str">
        <f>aux!A11</f>
        <v>FB</v>
      </c>
      <c r="C14" s="1" t="str">
        <f>aux!B11</f>
        <v>Long</v>
      </c>
      <c r="D14" s="2">
        <f>aux!C11</f>
        <v>44378</v>
      </c>
      <c r="E14" s="1">
        <f>aux!D11</f>
        <v>348.55590000000001</v>
      </c>
      <c r="F14" s="2">
        <f>aux!E11</f>
        <v>44410</v>
      </c>
      <c r="G14" s="1">
        <f>aux!F11</f>
        <v>358.1</v>
      </c>
      <c r="H14" s="1">
        <f>aux!J11</f>
        <v>118</v>
      </c>
      <c r="I14" s="12">
        <f>aux!H11</f>
        <v>976.2</v>
      </c>
      <c r="J14" s="19">
        <f>aux!I11</f>
        <v>2.3699999999999999E-2</v>
      </c>
      <c r="K14" s="16">
        <f>aux!L11</f>
        <v>14542.93</v>
      </c>
      <c r="L14" s="1" t="str">
        <f>aux!Q11</f>
        <v>1/0</v>
      </c>
    </row>
    <row r="15" spans="2:12">
      <c r="B15" s="11" t="str">
        <f>aux!A12</f>
        <v>ADBE</v>
      </c>
      <c r="C15" s="1" t="str">
        <f>aux!B12</f>
        <v>Long</v>
      </c>
      <c r="D15" s="2">
        <f>aux!C12</f>
        <v>44410</v>
      </c>
      <c r="E15" s="1">
        <f>aux!D12</f>
        <v>625.87</v>
      </c>
      <c r="F15" s="2">
        <f>aux!E12</f>
        <v>44440</v>
      </c>
      <c r="G15" s="1">
        <f>aux!F12</f>
        <v>664.51</v>
      </c>
      <c r="H15" s="1">
        <f>aux!J12</f>
        <v>74</v>
      </c>
      <c r="I15" s="12">
        <f>aux!H12</f>
        <v>2759.36</v>
      </c>
      <c r="J15" s="19">
        <f>aux!I12</f>
        <v>5.96E-2</v>
      </c>
      <c r="K15" s="16">
        <f>aux!L12</f>
        <v>17302.29</v>
      </c>
      <c r="L15" s="1" t="str">
        <f>aux!Q12</f>
        <v>0/0</v>
      </c>
    </row>
    <row r="16" spans="2:12">
      <c r="B16" s="11" t="str">
        <f>aux!A13</f>
        <v>CPRT</v>
      </c>
      <c r="C16" s="1" t="str">
        <f>aux!B13</f>
        <v>Long</v>
      </c>
      <c r="D16" s="2">
        <f>aux!C13</f>
        <v>44410</v>
      </c>
      <c r="E16" s="1">
        <f>aux!D13</f>
        <v>147.16999999999999</v>
      </c>
      <c r="F16" s="2">
        <f>aux!E13</f>
        <v>44440</v>
      </c>
      <c r="G16" s="1">
        <f>aux!F13</f>
        <v>144.6</v>
      </c>
      <c r="H16" s="1">
        <f>aux!J13</f>
        <v>316</v>
      </c>
      <c r="I16" s="12">
        <f>aux!H13</f>
        <v>-912.12</v>
      </c>
      <c r="J16" s="19">
        <f>aux!I13</f>
        <v>-1.9599999999999999E-2</v>
      </c>
      <c r="K16" s="16">
        <f>aux!L13</f>
        <v>16390.169999999998</v>
      </c>
      <c r="L16" s="1" t="str">
        <f>aux!Q13</f>
        <v>0/0</v>
      </c>
    </row>
    <row r="17" spans="2:15">
      <c r="B17" s="11" t="str">
        <f>aux!A14</f>
        <v>COST</v>
      </c>
      <c r="C17" s="1" t="str">
        <f>aux!B14</f>
        <v>Long</v>
      </c>
      <c r="D17" s="2">
        <f>aux!C14</f>
        <v>44410</v>
      </c>
      <c r="E17" s="1">
        <f>aux!D14</f>
        <v>430.62</v>
      </c>
      <c r="F17" s="2">
        <f>aux!E14</f>
        <v>44440</v>
      </c>
      <c r="G17" s="1">
        <f>aux!F14</f>
        <v>455.48</v>
      </c>
      <c r="H17" s="1">
        <f>aux!J14</f>
        <v>108</v>
      </c>
      <c r="I17" s="12">
        <f>aux!H14</f>
        <v>2584.88</v>
      </c>
      <c r="J17" s="19">
        <f>aux!I14</f>
        <v>5.5599999999999997E-2</v>
      </c>
      <c r="K17" s="16">
        <f>aux!L14</f>
        <v>18975.05</v>
      </c>
      <c r="L17" s="1" t="str">
        <f>aux!Q14</f>
        <v>0/0</v>
      </c>
    </row>
    <row r="18" spans="2:15">
      <c r="B18" s="11" t="str">
        <f>aux!A15</f>
        <v>REGN</v>
      </c>
      <c r="C18" s="1" t="str">
        <f>aux!B15</f>
        <v>Long</v>
      </c>
      <c r="D18" s="2">
        <f>aux!C15</f>
        <v>44440</v>
      </c>
      <c r="E18" s="1">
        <f>aux!D15</f>
        <v>674.72</v>
      </c>
      <c r="F18" s="2">
        <f>aux!E15</f>
        <v>44470</v>
      </c>
      <c r="G18" s="1">
        <f>aux!F15</f>
        <v>581.20839999999998</v>
      </c>
      <c r="H18" s="1">
        <f>aux!J15</f>
        <v>79</v>
      </c>
      <c r="I18" s="12">
        <f>aux!H15</f>
        <v>-8098.49</v>
      </c>
      <c r="J18" s="19">
        <f>aux!I15</f>
        <v>-0.14119999999999999</v>
      </c>
      <c r="K18" s="16">
        <f>aux!L15</f>
        <v>10876.56</v>
      </c>
      <c r="L18" s="1" t="str">
        <f>aux!Q15</f>
        <v>0/1</v>
      </c>
    </row>
    <row r="19" spans="2:15">
      <c r="B19" s="11" t="str">
        <f>aux!A16</f>
        <v>CHTR</v>
      </c>
      <c r="C19" s="1" t="str">
        <f>aux!B16</f>
        <v>Long</v>
      </c>
      <c r="D19" s="2">
        <f>aux!C16</f>
        <v>44440</v>
      </c>
      <c r="E19" s="1">
        <f>aux!D16</f>
        <v>818.71</v>
      </c>
      <c r="F19" s="2">
        <f>aux!E16</f>
        <v>44470</v>
      </c>
      <c r="G19" s="1">
        <f>aux!F16</f>
        <v>740.45429999999999</v>
      </c>
      <c r="H19" s="1">
        <f>aux!J16</f>
        <v>64</v>
      </c>
      <c r="I19" s="12">
        <f>aux!H16</f>
        <v>-5627.9</v>
      </c>
      <c r="J19" s="19">
        <f>aux!I16</f>
        <v>-9.8199999999999996E-2</v>
      </c>
      <c r="K19" s="16">
        <f>aux!L16</f>
        <v>5248.66</v>
      </c>
      <c r="L19" s="1" t="str">
        <f>aux!Q16</f>
        <v>0/1</v>
      </c>
      <c r="M19" s="3" t="s">
        <v>156</v>
      </c>
      <c r="N19" s="29">
        <f>SUM($I$5:$I$99)</f>
        <v>23016.130000000005</v>
      </c>
    </row>
    <row r="20" spans="2:15">
      <c r="B20" s="11" t="str">
        <f>aux!A17</f>
        <v>NFLX</v>
      </c>
      <c r="C20" s="1" t="str">
        <f>aux!B17</f>
        <v>Long</v>
      </c>
      <c r="D20" s="2">
        <f>aux!C17</f>
        <v>44470</v>
      </c>
      <c r="E20" s="1">
        <f>aux!D17</f>
        <v>610.84690000000001</v>
      </c>
      <c r="F20" s="2">
        <f>aux!E17</f>
        <v>44501</v>
      </c>
      <c r="G20" s="1">
        <f>aux!F17</f>
        <v>689.06</v>
      </c>
      <c r="H20" s="1">
        <f>aux!J17</f>
        <v>36</v>
      </c>
      <c r="I20" s="12">
        <f>aux!H17</f>
        <v>2665.67</v>
      </c>
      <c r="J20" s="19">
        <f>aux!I17</f>
        <v>0.1212</v>
      </c>
      <c r="K20" s="16">
        <f>aux!L17</f>
        <v>7914.33</v>
      </c>
      <c r="L20" s="1" t="str">
        <f>aux!Q17</f>
        <v>1/0</v>
      </c>
      <c r="M20" s="3" t="s">
        <v>157</v>
      </c>
      <c r="N20" s="29">
        <v>1993.76</v>
      </c>
    </row>
    <row r="21" spans="2:15">
      <c r="B21" s="11" t="str">
        <f>aux!A18</f>
        <v>SNPS</v>
      </c>
      <c r="C21" s="1" t="str">
        <f>aux!B18</f>
        <v>Long</v>
      </c>
      <c r="D21" s="2">
        <f>aux!C18</f>
        <v>44470</v>
      </c>
      <c r="E21" s="1">
        <f>aux!D18</f>
        <v>302.58539999999999</v>
      </c>
      <c r="F21" s="2">
        <f>aux!E18</f>
        <v>44501</v>
      </c>
      <c r="G21" s="1">
        <f>aux!F18</f>
        <v>333.45</v>
      </c>
      <c r="H21" s="1">
        <f>aux!J18</f>
        <v>73</v>
      </c>
      <c r="I21" s="12">
        <f>aux!H18</f>
        <v>2103.12</v>
      </c>
      <c r="J21" s="19">
        <f>aux!I18</f>
        <v>9.5200000000000007E-2</v>
      </c>
      <c r="K21" s="16">
        <f>aux!L18</f>
        <v>10017.44</v>
      </c>
      <c r="L21" s="1" t="str">
        <f>aux!Q18</f>
        <v>1/0</v>
      </c>
      <c r="M21" s="3" t="s">
        <v>154</v>
      </c>
      <c r="N21" s="29">
        <f>LOG!F141</f>
        <v>7761.049700000005</v>
      </c>
    </row>
    <row r="22" spans="2:15">
      <c r="B22" s="11" t="str">
        <f>aux!A19</f>
        <v>INTU</v>
      </c>
      <c r="C22" s="1" t="str">
        <f>aux!B19</f>
        <v>Long</v>
      </c>
      <c r="D22" s="2">
        <f>aux!C19</f>
        <v>44440</v>
      </c>
      <c r="E22" s="1">
        <f>aux!D19</f>
        <v>595.55139999999994</v>
      </c>
      <c r="F22" s="2">
        <f>aux!E19</f>
        <v>44531</v>
      </c>
      <c r="G22" s="1">
        <f>aux!F19</f>
        <v>605.89700000000005</v>
      </c>
      <c r="H22" s="1">
        <f>aux!J19</f>
        <v>63</v>
      </c>
      <c r="I22" s="12">
        <f>aux!H19</f>
        <v>2810.58</v>
      </c>
      <c r="J22" s="19">
        <f>aux!I19</f>
        <v>3.78E-2</v>
      </c>
      <c r="K22" s="16">
        <f>aux!L19</f>
        <v>12828.02</v>
      </c>
      <c r="L22" s="1" t="str">
        <f>aux!Q19</f>
        <v>3/2</v>
      </c>
      <c r="M22" s="32" t="s">
        <v>155</v>
      </c>
      <c r="N22" s="33">
        <f>SUM(N19:N21)</f>
        <v>32770.93970000001</v>
      </c>
    </row>
    <row r="23" spans="2:15">
      <c r="B23" s="11" t="str">
        <f>aux!A20</f>
        <v>MSFT</v>
      </c>
      <c r="C23" s="1" t="str">
        <f>aux!B20</f>
        <v>Long</v>
      </c>
      <c r="D23" s="2">
        <f>aux!C20</f>
        <v>44501</v>
      </c>
      <c r="E23" s="1">
        <f>aux!D20</f>
        <v>333.02620000000002</v>
      </c>
      <c r="F23" s="2">
        <f>aux!E20</f>
        <v>44531</v>
      </c>
      <c r="G23" s="1">
        <f>aux!F20</f>
        <v>335.13</v>
      </c>
      <c r="H23" s="1">
        <f>aux!J20</f>
        <v>127</v>
      </c>
      <c r="I23" s="12">
        <f>aux!H20</f>
        <v>117.18</v>
      </c>
      <c r="J23" s="19">
        <f>aux!I20</f>
        <v>2.8E-3</v>
      </c>
      <c r="K23" s="16">
        <f>aux!L20</f>
        <v>12945.21</v>
      </c>
      <c r="L23" s="1" t="str">
        <f>aux!Q20</f>
        <v>1/0</v>
      </c>
      <c r="M23" s="30" t="s">
        <v>158</v>
      </c>
      <c r="N23" s="31">
        <f>N22/100000</f>
        <v>0.32770939700000012</v>
      </c>
    </row>
    <row r="24" spans="2:15">
      <c r="B24" s="11" t="str">
        <f>aux!A21</f>
        <v>EXC</v>
      </c>
      <c r="C24" s="1" t="str">
        <f>aux!B21</f>
        <v>Long</v>
      </c>
      <c r="D24" s="2">
        <f>aux!C21</f>
        <v>44531</v>
      </c>
      <c r="E24" s="1">
        <f>aux!D21</f>
        <v>53.25</v>
      </c>
      <c r="F24" s="2">
        <f>aux!E21</f>
        <v>44564</v>
      </c>
      <c r="G24" s="1">
        <f>aux!F21</f>
        <v>57.338259999999998</v>
      </c>
      <c r="H24" s="1">
        <f>aux!J21</f>
        <v>954</v>
      </c>
      <c r="I24" s="12">
        <f>aux!H21</f>
        <v>4101.8</v>
      </c>
      <c r="J24" s="19">
        <f>aux!I21</f>
        <v>7.4099999999999999E-2</v>
      </c>
      <c r="K24" s="16">
        <f>aux!L21</f>
        <v>17047.009999999998</v>
      </c>
      <c r="L24" s="1" t="str">
        <f>aux!Q21</f>
        <v>0/1</v>
      </c>
    </row>
    <row r="25" spans="2:15">
      <c r="B25" s="11" t="str">
        <f>aux!A22</f>
        <v>COST</v>
      </c>
      <c r="C25" s="1" t="str">
        <f>aux!B22</f>
        <v>Open Long</v>
      </c>
      <c r="D25" s="2">
        <f>aux!C22</f>
        <v>44501</v>
      </c>
      <c r="E25" s="1">
        <f>aux!D22</f>
        <v>518.89549999999997</v>
      </c>
      <c r="F25" s="2">
        <f>aux!E22</f>
        <v>44564</v>
      </c>
      <c r="G25" s="1">
        <f>aux!F22</f>
        <v>565.74789999999996</v>
      </c>
      <c r="H25" s="1">
        <f>aux!J22</f>
        <v>121</v>
      </c>
      <c r="I25" s="12">
        <f>aux!H22</f>
        <v>5663.77</v>
      </c>
      <c r="J25" s="19">
        <f>aux!I22</f>
        <v>8.6699999999999999E-2</v>
      </c>
      <c r="K25" s="16">
        <f>aux!L22</f>
        <v>22710.78</v>
      </c>
      <c r="L25" s="35" t="str">
        <f>aux!Q22</f>
        <v>3/1</v>
      </c>
    </row>
    <row r="26" spans="2:15">
      <c r="B26" s="11" t="str">
        <f>aux!A23</f>
        <v>VRSK</v>
      </c>
      <c r="C26" s="1" t="str">
        <f>aux!B23</f>
        <v>Open Long</v>
      </c>
      <c r="D26" s="2">
        <f>aux!C23</f>
        <v>44531</v>
      </c>
      <c r="E26" s="1">
        <f>aux!D23</f>
        <v>226.7236</v>
      </c>
      <c r="F26" s="2">
        <f>aux!E23</f>
        <v>44564</v>
      </c>
      <c r="G26" s="1">
        <f>aux!F23</f>
        <v>228.28380000000001</v>
      </c>
      <c r="H26" s="1">
        <f>aux!J23</f>
        <v>300</v>
      </c>
      <c r="I26" s="12">
        <f>aux!H23</f>
        <v>305.36</v>
      </c>
      <c r="J26" s="19">
        <f>aux!I23</f>
        <v>4.1999999999999997E-3</v>
      </c>
      <c r="K26" s="16">
        <f>aux!L23</f>
        <v>23016.14</v>
      </c>
      <c r="L26" s="1" t="str">
        <f>aux!Q23</f>
        <v>1/1</v>
      </c>
      <c r="O26" s="29"/>
    </row>
    <row r="27" spans="2:15">
      <c r="B27" s="11"/>
      <c r="C27" s="1"/>
      <c r="D27" s="2"/>
      <c r="E27" s="1"/>
      <c r="F27" s="2"/>
      <c r="G27" s="1"/>
      <c r="H27" s="1"/>
      <c r="I27" s="12"/>
      <c r="J27" s="19"/>
      <c r="K27" s="16"/>
      <c r="L27" s="1"/>
    </row>
    <row r="28" spans="2:15">
      <c r="B28" s="11"/>
      <c r="C28" s="1"/>
      <c r="D28" s="2"/>
      <c r="E28" s="1"/>
      <c r="F28" s="2"/>
      <c r="G28" s="1"/>
      <c r="H28" s="1"/>
      <c r="I28" s="12"/>
      <c r="J28" s="19"/>
      <c r="K28" s="16"/>
      <c r="L28" s="1"/>
    </row>
    <row r="29" spans="2:15">
      <c r="B29" s="11"/>
      <c r="C29" s="1"/>
      <c r="D29" s="2"/>
      <c r="E29" s="1"/>
      <c r="F29" s="2"/>
      <c r="G29" s="1"/>
      <c r="H29" s="1"/>
      <c r="I29" s="12"/>
      <c r="J29" s="19"/>
      <c r="K29" s="16"/>
      <c r="L29" s="1"/>
    </row>
    <row r="30" spans="2:15">
      <c r="B30" s="11"/>
      <c r="C30" s="1"/>
      <c r="D30" s="2"/>
      <c r="E30" s="1"/>
      <c r="F30" s="2"/>
      <c r="G30" s="1"/>
      <c r="H30" s="1"/>
      <c r="I30" s="12"/>
      <c r="J30" s="19"/>
      <c r="K30" s="16"/>
      <c r="L30" s="1"/>
    </row>
    <row r="31" spans="2:15">
      <c r="B31" s="11"/>
      <c r="C31" s="1"/>
      <c r="D31" s="2"/>
      <c r="E31" s="1"/>
      <c r="F31" s="2"/>
      <c r="G31" s="1"/>
      <c r="H31" s="1"/>
      <c r="I31" s="12"/>
      <c r="J31" s="19"/>
      <c r="K31" s="16"/>
      <c r="L31" s="1"/>
    </row>
    <row r="32" spans="2:15">
      <c r="B32" s="11"/>
      <c r="C32" s="1"/>
      <c r="D32" s="2"/>
      <c r="E32" s="1"/>
      <c r="F32" s="2"/>
      <c r="G32" s="1"/>
      <c r="H32" s="1"/>
      <c r="I32" s="12"/>
      <c r="J32" s="19"/>
      <c r="K32" s="16"/>
      <c r="L32" s="1"/>
    </row>
    <row r="33" spans="2:12">
      <c r="B33" s="11"/>
      <c r="C33" s="1"/>
      <c r="D33" s="2"/>
      <c r="E33" s="1"/>
      <c r="F33" s="2"/>
      <c r="G33" s="1"/>
      <c r="H33" s="1"/>
      <c r="I33" s="12"/>
      <c r="J33" s="19"/>
      <c r="K33" s="16"/>
      <c r="L33" s="1"/>
    </row>
    <row r="34" spans="2:12">
      <c r="B34" s="11"/>
      <c r="C34" s="1"/>
      <c r="D34" s="2"/>
      <c r="E34" s="1"/>
      <c r="F34" s="2"/>
      <c r="G34" s="1"/>
      <c r="H34" s="1"/>
      <c r="I34" s="12"/>
      <c r="J34" s="19"/>
      <c r="K34" s="16"/>
      <c r="L34" s="1"/>
    </row>
    <row r="35" spans="2:12">
      <c r="B35" s="11"/>
      <c r="C35" s="1"/>
      <c r="D35" s="2"/>
      <c r="E35" s="1"/>
      <c r="F35" s="2"/>
      <c r="G35" s="1"/>
      <c r="H35" s="1"/>
      <c r="I35" s="12"/>
      <c r="J35" s="12"/>
      <c r="K35" s="16"/>
    </row>
    <row r="36" spans="2:12">
      <c r="B36" s="11"/>
      <c r="C36" s="1"/>
      <c r="D36" s="2"/>
      <c r="E36" s="1"/>
      <c r="F36" s="2"/>
      <c r="G36" s="1"/>
      <c r="H36" s="1"/>
      <c r="I36" s="12"/>
      <c r="J36" s="12"/>
      <c r="K36" s="16"/>
    </row>
    <row r="37" spans="2:12">
      <c r="B37" s="11"/>
      <c r="C37" s="1"/>
      <c r="D37" s="2"/>
      <c r="E37" s="1"/>
      <c r="F37" s="2"/>
      <c r="G37" s="1"/>
      <c r="H37" s="1"/>
      <c r="I37" s="12"/>
      <c r="J37" s="12"/>
      <c r="K37" s="16"/>
    </row>
    <row r="38" spans="2:12">
      <c r="B38" s="11"/>
      <c r="C38" s="1"/>
      <c r="D38" s="2"/>
      <c r="E38" s="1"/>
      <c r="F38" s="2"/>
      <c r="G38" s="1"/>
      <c r="H38" s="1"/>
      <c r="I38" s="12"/>
      <c r="J38" s="12"/>
      <c r="K38" s="16"/>
    </row>
    <row r="39" spans="2:12">
      <c r="B39" s="11"/>
      <c r="C39" s="1"/>
      <c r="D39" s="2"/>
      <c r="E39" s="1"/>
      <c r="F39" s="2"/>
      <c r="G39" s="1"/>
      <c r="H39" s="1"/>
      <c r="I39" s="12"/>
      <c r="J39" s="12"/>
      <c r="K39" s="16"/>
    </row>
    <row r="40" spans="2:12">
      <c r="B40" s="11"/>
      <c r="C40" s="1"/>
      <c r="D40" s="2"/>
      <c r="E40" s="1"/>
      <c r="F40" s="2"/>
      <c r="G40" s="1"/>
      <c r="H40" s="1"/>
      <c r="I40" s="12"/>
      <c r="J40" s="12"/>
      <c r="K40" s="16"/>
    </row>
    <row r="41" spans="2:12">
      <c r="B41" s="11"/>
      <c r="C41" s="1"/>
      <c r="D41" s="2"/>
      <c r="E41" s="1"/>
      <c r="F41" s="2"/>
      <c r="G41" s="1"/>
      <c r="H41" s="1"/>
      <c r="I41" s="12"/>
      <c r="J41" s="12"/>
      <c r="K41" s="16"/>
    </row>
    <row r="42" spans="2:12">
      <c r="B42" s="11"/>
      <c r="C42" s="1"/>
      <c r="D42" s="2"/>
      <c r="E42" s="1"/>
      <c r="F42" s="2"/>
      <c r="G42" s="1"/>
      <c r="H42" s="1"/>
      <c r="I42" s="12"/>
      <c r="J42" s="12"/>
      <c r="K42" s="16"/>
    </row>
    <row r="43" spans="2:12">
      <c r="B43" s="11"/>
      <c r="C43" s="1"/>
      <c r="D43" s="2"/>
      <c r="E43" s="1"/>
      <c r="F43" s="2"/>
      <c r="G43" s="1"/>
      <c r="H43" s="1"/>
      <c r="I43" s="12"/>
      <c r="J43" s="12"/>
      <c r="K43" s="16"/>
    </row>
    <row r="44" spans="2:12">
      <c r="B44" s="11"/>
      <c r="C44" s="1"/>
      <c r="D44" s="2"/>
      <c r="E44" s="1"/>
      <c r="F44" s="2"/>
      <c r="G44" s="1"/>
      <c r="H44" s="1"/>
      <c r="I44" s="12"/>
      <c r="J44" s="12"/>
      <c r="K44" s="16"/>
    </row>
    <row r="45" spans="2:12">
      <c r="B45" s="11"/>
      <c r="C45" s="1"/>
      <c r="D45" s="2"/>
      <c r="E45" s="1"/>
      <c r="F45" s="2"/>
      <c r="G45" s="1"/>
      <c r="H45" s="1"/>
      <c r="I45" s="12"/>
      <c r="J45" s="12"/>
      <c r="K45" s="16"/>
    </row>
    <row r="46" spans="2:12">
      <c r="B46" s="11"/>
      <c r="C46" s="1"/>
      <c r="D46" s="2"/>
      <c r="E46" s="1"/>
      <c r="F46" s="2"/>
      <c r="G46" s="1"/>
      <c r="H46" s="1"/>
      <c r="I46" s="12"/>
      <c r="J46" s="12"/>
      <c r="K46" s="16"/>
    </row>
    <row r="47" spans="2:12">
      <c r="B47" s="11"/>
      <c r="C47" s="1"/>
      <c r="D47" s="2"/>
      <c r="E47" s="1"/>
      <c r="F47" s="2"/>
      <c r="G47" s="1"/>
      <c r="H47" s="1"/>
      <c r="I47" s="12"/>
      <c r="J47" s="12"/>
      <c r="K47" s="16"/>
    </row>
    <row r="48" spans="2:12">
      <c r="B48" s="11"/>
      <c r="C48" s="1"/>
      <c r="D48" s="2"/>
      <c r="E48" s="1"/>
      <c r="F48" s="2"/>
      <c r="G48" s="1"/>
      <c r="H48" s="1"/>
      <c r="I48" s="12"/>
      <c r="J48" s="12"/>
      <c r="K48" s="16"/>
    </row>
    <row r="49" spans="2:11">
      <c r="B49" s="11"/>
      <c r="C49" s="1"/>
      <c r="D49" s="2"/>
      <c r="E49" s="1"/>
      <c r="F49" s="2"/>
      <c r="G49" s="1"/>
      <c r="H49" s="1"/>
      <c r="I49" s="12"/>
      <c r="J49" s="12"/>
      <c r="K49" s="16"/>
    </row>
    <row r="50" spans="2:11">
      <c r="B50" s="11"/>
      <c r="C50" s="1"/>
      <c r="D50" s="2"/>
      <c r="E50" s="1"/>
      <c r="F50" s="2"/>
      <c r="G50" s="1"/>
      <c r="H50" s="1"/>
      <c r="I50" s="12"/>
      <c r="J50" s="12"/>
      <c r="K50" s="16"/>
    </row>
    <row r="51" spans="2:11">
      <c r="B51" s="11"/>
      <c r="C51" s="1"/>
      <c r="D51" s="2"/>
      <c r="E51" s="1"/>
      <c r="F51" s="2"/>
      <c r="G51" s="1"/>
      <c r="H51" s="1"/>
      <c r="I51" s="12"/>
      <c r="J51" s="12"/>
      <c r="K51" s="16"/>
    </row>
    <row r="52" spans="2:11">
      <c r="B52" s="11"/>
      <c r="C52" s="1"/>
      <c r="D52" s="2"/>
      <c r="E52" s="1"/>
      <c r="F52" s="2"/>
      <c r="G52" s="1"/>
      <c r="H52" s="1"/>
      <c r="I52" s="12"/>
      <c r="J52" s="12"/>
      <c r="K52" s="16"/>
    </row>
    <row r="53" spans="2:11">
      <c r="B53" s="11"/>
      <c r="C53" s="1"/>
      <c r="D53" s="2"/>
      <c r="E53" s="1"/>
      <c r="F53" s="2"/>
      <c r="G53" s="1"/>
      <c r="H53" s="1"/>
      <c r="I53" s="12"/>
      <c r="J53" s="12"/>
      <c r="K53" s="16"/>
    </row>
    <row r="54" spans="2:11">
      <c r="B54" s="11"/>
      <c r="C54" s="1"/>
      <c r="D54" s="2"/>
      <c r="E54" s="1"/>
      <c r="F54" s="2"/>
      <c r="G54" s="1"/>
      <c r="H54" s="1"/>
      <c r="I54" s="12"/>
      <c r="J54" s="12"/>
      <c r="K54" s="16"/>
    </row>
    <row r="55" spans="2:11">
      <c r="B55" s="11"/>
      <c r="C55" s="1"/>
      <c r="D55" s="2"/>
      <c r="E55" s="1"/>
      <c r="F55" s="2"/>
      <c r="G55" s="1"/>
      <c r="H55" s="1"/>
      <c r="I55" s="12"/>
      <c r="J55" s="12"/>
      <c r="K55" s="16"/>
    </row>
    <row r="56" spans="2:11">
      <c r="B56" s="11"/>
      <c r="C56" s="1"/>
      <c r="D56" s="2"/>
      <c r="E56" s="1"/>
      <c r="F56" s="2"/>
      <c r="G56" s="1"/>
      <c r="H56" s="1"/>
      <c r="I56" s="12"/>
      <c r="J56" s="12"/>
      <c r="K56" s="16"/>
    </row>
    <row r="57" spans="2:11">
      <c r="B57" s="11"/>
      <c r="C57" s="1"/>
      <c r="D57" s="2"/>
      <c r="E57" s="1"/>
      <c r="F57" s="2"/>
      <c r="G57" s="1"/>
      <c r="H57" s="1"/>
      <c r="I57" s="12"/>
      <c r="J57" s="12"/>
      <c r="K57" s="16"/>
    </row>
    <row r="58" spans="2:11">
      <c r="B58" s="11"/>
      <c r="C58" s="1"/>
      <c r="D58" s="2"/>
      <c r="E58" s="1"/>
      <c r="F58" s="2"/>
      <c r="G58" s="1"/>
      <c r="H58" s="1"/>
      <c r="I58" s="12"/>
      <c r="J58" s="12"/>
      <c r="K58" s="16"/>
    </row>
    <row r="59" spans="2:11">
      <c r="B59" s="11"/>
      <c r="C59" s="1"/>
      <c r="D59" s="2"/>
      <c r="E59" s="1"/>
      <c r="F59" s="2"/>
      <c r="G59" s="1"/>
      <c r="H59" s="1"/>
      <c r="I59" s="12"/>
      <c r="J59" s="12"/>
      <c r="K59" s="16"/>
    </row>
    <row r="60" spans="2:11">
      <c r="B60" s="11"/>
      <c r="C60" s="1"/>
      <c r="D60" s="2"/>
      <c r="E60" s="1"/>
      <c r="F60" s="2"/>
      <c r="G60" s="1"/>
      <c r="H60" s="1"/>
      <c r="I60" s="12"/>
      <c r="J60" s="12"/>
      <c r="K60" s="16"/>
    </row>
    <row r="61" spans="2:11">
      <c r="B61" s="11"/>
      <c r="C61" s="1"/>
      <c r="D61" s="2"/>
      <c r="E61" s="1"/>
      <c r="F61" s="2"/>
      <c r="G61" s="1"/>
      <c r="H61" s="1"/>
      <c r="I61" s="12"/>
      <c r="J61" s="12"/>
      <c r="K61" s="16"/>
    </row>
    <row r="62" spans="2:11">
      <c r="B62" s="11"/>
      <c r="C62" s="1"/>
      <c r="D62" s="2"/>
      <c r="E62" s="1"/>
      <c r="F62" s="2"/>
      <c r="G62" s="1"/>
      <c r="H62" s="1"/>
      <c r="I62" s="12"/>
      <c r="J62" s="12"/>
      <c r="K62" s="16"/>
    </row>
    <row r="63" spans="2:11">
      <c r="B63" s="11"/>
      <c r="C63" s="1"/>
      <c r="D63" s="2"/>
      <c r="E63" s="1"/>
      <c r="F63" s="2"/>
      <c r="G63" s="1"/>
      <c r="H63" s="1"/>
      <c r="I63" s="12"/>
      <c r="J63" s="12"/>
      <c r="K63" s="16"/>
    </row>
    <row r="64" spans="2:11">
      <c r="B64" s="11"/>
      <c r="C64" s="1"/>
      <c r="D64" s="2"/>
      <c r="E64" s="1"/>
      <c r="F64" s="2"/>
      <c r="G64" s="1"/>
      <c r="H64" s="1"/>
      <c r="I64" s="12"/>
      <c r="J64" s="12"/>
      <c r="K64" s="16"/>
    </row>
    <row r="65" spans="2:11">
      <c r="B65" s="11"/>
      <c r="C65" s="1"/>
      <c r="D65" s="2"/>
      <c r="E65" s="1"/>
      <c r="F65" s="2"/>
      <c r="G65" s="1"/>
      <c r="H65" s="1"/>
      <c r="I65" s="12"/>
      <c r="J65" s="12"/>
      <c r="K65" s="16"/>
    </row>
    <row r="66" spans="2:11">
      <c r="B66" s="11"/>
      <c r="C66" s="1"/>
      <c r="D66" s="2"/>
      <c r="E66" s="1"/>
      <c r="F66" s="2"/>
      <c r="G66" s="1"/>
      <c r="H66" s="1"/>
      <c r="I66" s="12"/>
      <c r="J66" s="12"/>
      <c r="K66" s="16"/>
    </row>
    <row r="67" spans="2:11">
      <c r="B67" s="11"/>
      <c r="C67" s="1"/>
      <c r="D67" s="2"/>
      <c r="E67" s="1"/>
      <c r="F67" s="2"/>
      <c r="G67" s="1"/>
      <c r="H67" s="1"/>
      <c r="I67" s="12"/>
      <c r="J67" s="12"/>
      <c r="K67" s="16"/>
    </row>
    <row r="68" spans="2:11">
      <c r="B68" s="11"/>
      <c r="C68" s="1"/>
      <c r="D68" s="2"/>
      <c r="E68" s="1"/>
      <c r="F68" s="2"/>
      <c r="G68" s="1"/>
      <c r="H68" s="1"/>
      <c r="I68" s="12"/>
      <c r="J68" s="12"/>
      <c r="K68" s="16"/>
    </row>
    <row r="69" spans="2:11">
      <c r="B69" s="11"/>
      <c r="C69" s="1"/>
      <c r="D69" s="2"/>
      <c r="E69" s="1"/>
      <c r="F69" s="2"/>
      <c r="G69" s="1"/>
      <c r="H69" s="1"/>
      <c r="I69" s="12"/>
      <c r="J69" s="12"/>
      <c r="K69" s="16"/>
    </row>
    <row r="70" spans="2:11">
      <c r="B70" s="11"/>
      <c r="C70" s="1"/>
      <c r="D70" s="2"/>
      <c r="E70" s="1"/>
      <c r="F70" s="2"/>
      <c r="G70" s="1"/>
      <c r="H70" s="1"/>
      <c r="I70" s="12"/>
      <c r="J70" s="12"/>
      <c r="K70" s="16"/>
    </row>
    <row r="71" spans="2:11">
      <c r="B71" s="11"/>
      <c r="C71" s="1"/>
      <c r="D71" s="2"/>
      <c r="E71" s="1"/>
      <c r="F71" s="2"/>
      <c r="G71" s="1"/>
      <c r="H71" s="1"/>
      <c r="I71" s="12"/>
      <c r="J71" s="12"/>
      <c r="K71" s="16"/>
    </row>
    <row r="72" spans="2:11">
      <c r="B72" s="11"/>
      <c r="C72" s="1"/>
      <c r="D72" s="2"/>
      <c r="E72" s="1"/>
      <c r="F72" s="2"/>
      <c r="G72" s="1"/>
      <c r="H72" s="1"/>
      <c r="I72" s="12"/>
      <c r="J72" s="12"/>
      <c r="K72" s="16"/>
    </row>
    <row r="73" spans="2:11">
      <c r="B73" s="11"/>
      <c r="C73" s="1"/>
      <c r="D73" s="2"/>
      <c r="E73" s="1"/>
      <c r="F73" s="2"/>
      <c r="G73" s="1"/>
      <c r="H73" s="1"/>
      <c r="I73" s="12"/>
      <c r="J73" s="12"/>
      <c r="K73" s="16"/>
    </row>
    <row r="74" spans="2:11">
      <c r="B74" s="11"/>
      <c r="C74" s="1"/>
      <c r="D74" s="2"/>
      <c r="E74" s="1"/>
      <c r="F74" s="2"/>
      <c r="G74" s="1"/>
      <c r="H74" s="1"/>
      <c r="I74" s="12"/>
      <c r="J74" s="12"/>
      <c r="K74" s="16"/>
    </row>
    <row r="75" spans="2:11">
      <c r="B75" s="11"/>
      <c r="C75" s="1"/>
      <c r="D75" s="2"/>
      <c r="E75" s="1"/>
      <c r="F75" s="2"/>
      <c r="G75" s="1"/>
      <c r="H75" s="1"/>
      <c r="I75" s="12"/>
      <c r="J75" s="12"/>
      <c r="K75" s="16"/>
    </row>
    <row r="76" spans="2:11">
      <c r="B76" s="11"/>
      <c r="C76" s="1"/>
      <c r="D76" s="2"/>
      <c r="E76" s="1"/>
      <c r="F76" s="2"/>
      <c r="G76" s="1"/>
      <c r="H76" s="1"/>
      <c r="I76" s="12"/>
      <c r="J76" s="12"/>
      <c r="K76" s="16"/>
    </row>
    <row r="77" spans="2:11">
      <c r="B77" s="11"/>
      <c r="C77" s="1"/>
      <c r="D77" s="2"/>
      <c r="E77" s="1"/>
      <c r="F77" s="2"/>
      <c r="G77" s="1"/>
      <c r="H77" s="1"/>
      <c r="I77" s="12"/>
      <c r="J77" s="12"/>
      <c r="K77" s="16"/>
    </row>
    <row r="78" spans="2:11">
      <c r="B78" s="11"/>
      <c r="C78" s="1"/>
      <c r="D78" s="2"/>
      <c r="E78" s="1"/>
      <c r="F78" s="2"/>
      <c r="G78" s="1"/>
      <c r="H78" s="1"/>
      <c r="I78" s="12"/>
      <c r="J78" s="12"/>
      <c r="K78" s="16"/>
    </row>
    <row r="79" spans="2:11">
      <c r="B79" s="11"/>
      <c r="C79" s="1"/>
      <c r="D79" s="2"/>
      <c r="E79" s="1"/>
      <c r="F79" s="2"/>
      <c r="G79" s="1"/>
      <c r="H79" s="1"/>
      <c r="I79" s="12"/>
      <c r="J79" s="12"/>
      <c r="K79" s="16"/>
    </row>
  </sheetData>
  <conditionalFormatting sqref="B5:L1000">
    <cfRule type="expression" dxfId="2" priority="2">
      <formula>LEFT($C5,4)="Open"</formula>
    </cfRule>
  </conditionalFormatting>
  <conditionalFormatting sqref="B12:B34 H12:L34 D12:F34">
    <cfRule type="expression" dxfId="1" priority="5">
      <formula>LEFT($F12,4)="Open"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I22"/>
  <sheetViews>
    <sheetView showGridLines="0" workbookViewId="0">
      <selection activeCell="O13" sqref="O13"/>
    </sheetView>
  </sheetViews>
  <sheetFormatPr baseColWidth="10" defaultRowHeight="14.4"/>
  <cols>
    <col min="8" max="8" width="3.15625" customWidth="1"/>
  </cols>
  <sheetData>
    <row r="2" spans="2:8" ht="18.3">
      <c r="B2" s="6" t="s">
        <v>20</v>
      </c>
      <c r="H2" s="6" t="s">
        <v>22</v>
      </c>
    </row>
    <row r="4" spans="2:8">
      <c r="B4" s="14"/>
      <c r="H4" s="14"/>
    </row>
    <row r="22" spans="9:9">
      <c r="I22" s="15" t="s">
        <v>21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J7"/>
  <sheetViews>
    <sheetView showGridLines="0" workbookViewId="0">
      <selection activeCell="N12" sqref="N12"/>
    </sheetView>
  </sheetViews>
  <sheetFormatPr baseColWidth="10" defaultRowHeight="14.4"/>
  <sheetData>
    <row r="2" spans="2:10" ht="18.3">
      <c r="B2" s="6" t="s">
        <v>31</v>
      </c>
      <c r="C2" s="3"/>
      <c r="D2" s="4"/>
      <c r="J2" s="1"/>
    </row>
    <row r="3" spans="2:10">
      <c r="B3" s="17" t="s">
        <v>26</v>
      </c>
      <c r="C3" s="18" t="s">
        <v>17</v>
      </c>
      <c r="D3" s="18" t="s">
        <v>2</v>
      </c>
      <c r="E3" s="18" t="s">
        <v>3</v>
      </c>
      <c r="F3" s="18" t="s">
        <v>5</v>
      </c>
      <c r="G3" s="18" t="s">
        <v>6</v>
      </c>
      <c r="H3" s="18" t="s">
        <v>19</v>
      </c>
      <c r="I3" s="18" t="s">
        <v>18</v>
      </c>
      <c r="J3" s="18" t="s">
        <v>11</v>
      </c>
    </row>
    <row r="4" spans="2:10">
      <c r="B4" s="11" t="s">
        <v>32</v>
      </c>
      <c r="C4" s="1" t="str">
        <f>aux!B36</f>
        <v>Long</v>
      </c>
      <c r="D4" s="2">
        <f>aux!C36</f>
        <v>44166</v>
      </c>
      <c r="E4" s="1">
        <f>aux!D36</f>
        <v>1.21045</v>
      </c>
      <c r="F4" s="2">
        <f>aux!E36</f>
        <v>44260</v>
      </c>
      <c r="G4" s="1">
        <f>aux!F36</f>
        <v>1.1938500000000001</v>
      </c>
      <c r="H4" s="1">
        <f>aux!J36</f>
        <v>1</v>
      </c>
      <c r="I4" s="12">
        <f>aux!H36</f>
        <v>-2175</v>
      </c>
      <c r="J4" s="16">
        <f>aux!L36</f>
        <v>-2175</v>
      </c>
    </row>
    <row r="5" spans="2:10">
      <c r="B5" s="21" t="s">
        <v>184</v>
      </c>
    </row>
    <row r="6" spans="2:10">
      <c r="B6" s="21"/>
    </row>
    <row r="7" spans="2:10">
      <c r="B7" s="14"/>
    </row>
  </sheetData>
  <conditionalFormatting sqref="B4:J4">
    <cfRule type="expression" dxfId="0" priority="1">
      <formula>LEFT($C4,4)="Open"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0" sqref="I10"/>
    </sheetView>
  </sheetViews>
  <sheetFormatPr baseColWidth="10" defaultRowHeight="14.4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76"/>
  <sheetViews>
    <sheetView workbookViewId="0">
      <selection activeCell="E26" sqref="E26"/>
    </sheetView>
  </sheetViews>
  <sheetFormatPr baseColWidth="10" defaultRowHeight="14.4"/>
  <cols>
    <col min="1" max="1" width="8.26171875" style="8" bestFit="1" customWidth="1"/>
    <col min="2" max="2" width="9.62890625" style="8" bestFit="1" customWidth="1"/>
    <col min="3" max="8" width="11.1015625" style="8" customWidth="1"/>
    <col min="9" max="9" width="11.5234375" style="8" bestFit="1" customWidth="1"/>
    <col min="10" max="18" width="10.9453125" style="8"/>
    <col min="19" max="19" width="12.9453125" style="8" customWidth="1"/>
    <col min="20" max="20" width="15.7890625" style="8" bestFit="1" customWidth="1"/>
    <col min="21" max="16384" width="10.9453125" style="8"/>
  </cols>
  <sheetData>
    <row r="1" spans="1:17">
      <c r="A1" s="7" t="s">
        <v>0</v>
      </c>
      <c r="B1" s="8" t="s">
        <v>1</v>
      </c>
      <c r="C1" s="9" t="s">
        <v>2</v>
      </c>
      <c r="D1" s="8" t="s">
        <v>3</v>
      </c>
      <c r="E1" s="9" t="s">
        <v>5</v>
      </c>
      <c r="F1" s="8" t="s">
        <v>6</v>
      </c>
      <c r="G1" s="10" t="s">
        <v>7</v>
      </c>
      <c r="H1" s="8" t="s">
        <v>8</v>
      </c>
      <c r="I1" s="10" t="s">
        <v>9</v>
      </c>
      <c r="J1" s="8" t="s">
        <v>4</v>
      </c>
      <c r="K1" s="8" t="s">
        <v>10</v>
      </c>
      <c r="L1" s="8" t="s">
        <v>11</v>
      </c>
      <c r="M1" s="8" t="s">
        <v>12</v>
      </c>
      <c r="N1" s="8" t="s">
        <v>13</v>
      </c>
      <c r="O1" s="10" t="s">
        <v>14</v>
      </c>
      <c r="P1" s="10" t="s">
        <v>15</v>
      </c>
      <c r="Q1" s="8" t="s">
        <v>16</v>
      </c>
    </row>
    <row r="2" spans="1:17">
      <c r="A2" s="8" t="s">
        <v>29</v>
      </c>
      <c r="B2" s="8" t="s">
        <v>49</v>
      </c>
      <c r="C2" s="9">
        <v>44228</v>
      </c>
      <c r="D2" s="8">
        <v>101.7411</v>
      </c>
      <c r="E2" s="9">
        <v>44287</v>
      </c>
      <c r="F2" s="8">
        <v>134.9091</v>
      </c>
      <c r="G2" s="10">
        <v>0.32600000000000001</v>
      </c>
      <c r="H2" s="8">
        <v>12337.48</v>
      </c>
      <c r="I2" s="10">
        <v>0.32079999999999997</v>
      </c>
      <c r="J2" s="8">
        <v>332</v>
      </c>
      <c r="K2" s="8">
        <v>33778.06</v>
      </c>
      <c r="L2" s="8">
        <v>12337.48</v>
      </c>
      <c r="M2" s="8">
        <v>43</v>
      </c>
      <c r="N2" s="8">
        <v>286.92</v>
      </c>
      <c r="O2" s="10">
        <v>0</v>
      </c>
      <c r="P2" s="10">
        <v>0.39190000000000003</v>
      </c>
      <c r="Q2" s="20" t="s">
        <v>50</v>
      </c>
    </row>
    <row r="3" spans="1:17">
      <c r="A3" s="8" t="s">
        <v>25</v>
      </c>
      <c r="B3" s="8" t="s">
        <v>49</v>
      </c>
      <c r="C3" s="9">
        <v>44228</v>
      </c>
      <c r="D3" s="8">
        <v>84.819180000000003</v>
      </c>
      <c r="E3" s="9">
        <v>44319</v>
      </c>
      <c r="F3" s="8">
        <v>87.02234</v>
      </c>
      <c r="G3" s="10">
        <v>2.5999999999999999E-2</v>
      </c>
      <c r="H3" s="8">
        <v>1305.8499999999999</v>
      </c>
      <c r="I3" s="10">
        <v>2.41E-2</v>
      </c>
      <c r="J3" s="8">
        <v>582</v>
      </c>
      <c r="K3" s="8">
        <v>49364.76</v>
      </c>
      <c r="L3" s="8">
        <v>13643.33</v>
      </c>
      <c r="M3" s="8">
        <v>64</v>
      </c>
      <c r="N3" s="8">
        <v>20.399999999999999</v>
      </c>
      <c r="O3" s="10">
        <v>-7.9000000000000008E-3</v>
      </c>
      <c r="P3" s="10">
        <v>0.21820000000000001</v>
      </c>
      <c r="Q3" s="20" t="s">
        <v>64</v>
      </c>
    </row>
    <row r="4" spans="1:17">
      <c r="A4" s="8" t="s">
        <v>28</v>
      </c>
      <c r="B4" s="8" t="s">
        <v>49</v>
      </c>
      <c r="C4" s="9">
        <v>44228</v>
      </c>
      <c r="D4" s="8">
        <v>565.50980000000004</v>
      </c>
      <c r="E4" s="9">
        <v>44319</v>
      </c>
      <c r="F4" s="8">
        <v>645.0181</v>
      </c>
      <c r="G4" s="10">
        <v>0.1406</v>
      </c>
      <c r="H4" s="8">
        <v>7121.56</v>
      </c>
      <c r="I4" s="10">
        <v>0.13719999999999999</v>
      </c>
      <c r="J4" s="8">
        <v>83</v>
      </c>
      <c r="K4" s="8">
        <v>46937.31</v>
      </c>
      <c r="L4" s="8">
        <v>20764.89</v>
      </c>
      <c r="M4" s="8">
        <v>64</v>
      </c>
      <c r="N4" s="8">
        <v>111.27</v>
      </c>
      <c r="O4" s="10">
        <v>-8.4599999999999995E-2</v>
      </c>
      <c r="P4" s="10">
        <v>0.23430000000000001</v>
      </c>
      <c r="Q4" s="20" t="s">
        <v>64</v>
      </c>
    </row>
    <row r="5" spans="1:17">
      <c r="A5" s="8" t="s">
        <v>56</v>
      </c>
      <c r="B5" s="8" t="s">
        <v>49</v>
      </c>
      <c r="C5" s="9">
        <v>44287</v>
      </c>
      <c r="D5" s="8">
        <v>51.735140000000001</v>
      </c>
      <c r="E5" s="9">
        <v>44319</v>
      </c>
      <c r="F5" s="8">
        <v>51.21</v>
      </c>
      <c r="G5" s="10">
        <v>-1.0200000000000001E-2</v>
      </c>
      <c r="H5" s="8">
        <v>-706.12</v>
      </c>
      <c r="I5" s="10">
        <v>-1.29E-2</v>
      </c>
      <c r="J5" s="8">
        <v>1059</v>
      </c>
      <c r="K5" s="8">
        <v>54787.51</v>
      </c>
      <c r="L5" s="8">
        <v>20058.77</v>
      </c>
      <c r="M5" s="8">
        <v>22</v>
      </c>
      <c r="N5" s="8">
        <v>-32.1</v>
      </c>
      <c r="O5" s="10">
        <v>-2.5899999999999999E-2</v>
      </c>
      <c r="P5" s="10">
        <v>2.76E-2</v>
      </c>
      <c r="Q5" s="20" t="s">
        <v>65</v>
      </c>
    </row>
    <row r="6" spans="1:17">
      <c r="A6" s="8" t="s">
        <v>69</v>
      </c>
      <c r="B6" s="8" t="s">
        <v>49</v>
      </c>
      <c r="C6" s="9">
        <v>44319</v>
      </c>
      <c r="D6" s="8">
        <v>555.1</v>
      </c>
      <c r="E6" s="9">
        <v>44348</v>
      </c>
      <c r="F6" s="8">
        <v>538.55949999999996</v>
      </c>
      <c r="G6" s="10">
        <v>-2.98E-2</v>
      </c>
      <c r="H6" s="8">
        <v>-1853.67</v>
      </c>
      <c r="I6" s="10">
        <v>-3.2399999999999998E-2</v>
      </c>
      <c r="J6" s="8">
        <v>90</v>
      </c>
      <c r="K6" s="8">
        <v>49959</v>
      </c>
      <c r="L6" s="8">
        <v>18205.099999999999</v>
      </c>
      <c r="M6" s="8">
        <v>21</v>
      </c>
      <c r="N6" s="8">
        <v>-88.27</v>
      </c>
      <c r="O6" s="10">
        <v>-4.9799999999999997E-2</v>
      </c>
      <c r="P6" s="10">
        <v>2.4400000000000002E-2</v>
      </c>
      <c r="Q6" s="20" t="s">
        <v>77</v>
      </c>
    </row>
    <row r="7" spans="1:17">
      <c r="A7" s="8" t="s">
        <v>67</v>
      </c>
      <c r="B7" s="8" t="s">
        <v>49</v>
      </c>
      <c r="C7" s="9">
        <v>44319</v>
      </c>
      <c r="D7" s="8">
        <v>180.26</v>
      </c>
      <c r="E7" s="9">
        <v>44378</v>
      </c>
      <c r="F7" s="8">
        <v>172.2688</v>
      </c>
      <c r="G7" s="10">
        <v>-4.4299999999999999E-2</v>
      </c>
      <c r="H7" s="8">
        <v>-2733.2</v>
      </c>
      <c r="I7" s="10">
        <v>-4.7800000000000002E-2</v>
      </c>
      <c r="J7" s="8">
        <v>227</v>
      </c>
      <c r="K7" s="8">
        <v>40919.019999999997</v>
      </c>
      <c r="L7" s="8">
        <v>15471.91</v>
      </c>
      <c r="M7" s="8">
        <v>43</v>
      </c>
      <c r="N7" s="8">
        <v>-63.56</v>
      </c>
      <c r="O7" s="10">
        <v>-9.8699999999999996E-2</v>
      </c>
      <c r="P7" s="10">
        <v>0</v>
      </c>
      <c r="Q7" s="20" t="s">
        <v>86</v>
      </c>
    </row>
    <row r="8" spans="1:17">
      <c r="A8" s="8" t="s">
        <v>68</v>
      </c>
      <c r="B8" s="8" t="s">
        <v>49</v>
      </c>
      <c r="C8" s="9">
        <v>44319</v>
      </c>
      <c r="D8" s="8">
        <v>2364.91</v>
      </c>
      <c r="E8" s="9">
        <v>44378</v>
      </c>
      <c r="F8" s="8">
        <v>2402.12</v>
      </c>
      <c r="G8" s="10">
        <v>1.5699999999999999E-2</v>
      </c>
      <c r="H8" s="8">
        <v>693.04</v>
      </c>
      <c r="I8" s="10">
        <v>1.2200000000000001E-2</v>
      </c>
      <c r="J8" s="8">
        <v>16</v>
      </c>
      <c r="K8" s="8">
        <v>37838.559999999998</v>
      </c>
      <c r="L8" s="8">
        <v>16164.95</v>
      </c>
      <c r="M8" s="8">
        <v>43</v>
      </c>
      <c r="N8" s="8">
        <v>16.12</v>
      </c>
      <c r="O8" s="10">
        <v>-7.2400000000000006E-2</v>
      </c>
      <c r="P8" s="10">
        <v>4.1000000000000002E-2</v>
      </c>
      <c r="Q8" s="20" t="s">
        <v>86</v>
      </c>
    </row>
    <row r="9" spans="1:17">
      <c r="A9" s="8" t="s">
        <v>87</v>
      </c>
      <c r="B9" s="8" t="s">
        <v>49</v>
      </c>
      <c r="C9" s="9">
        <v>44348</v>
      </c>
      <c r="D9" s="8">
        <v>42.788440000000001</v>
      </c>
      <c r="E9" s="9">
        <v>44410</v>
      </c>
      <c r="F9" s="8">
        <v>38.594999999999999</v>
      </c>
      <c r="G9" s="10">
        <v>-9.8000000000000004E-2</v>
      </c>
      <c r="H9" s="8">
        <v>-4871.49</v>
      </c>
      <c r="I9" s="10">
        <v>-0.1022</v>
      </c>
      <c r="J9" s="8">
        <v>1114</v>
      </c>
      <c r="K9" s="8">
        <v>47666.32</v>
      </c>
      <c r="L9" s="8">
        <v>11293.45</v>
      </c>
      <c r="M9" s="8">
        <v>44</v>
      </c>
      <c r="N9" s="8">
        <v>-110.72</v>
      </c>
      <c r="O9" s="10">
        <v>-0.12230000000000001</v>
      </c>
      <c r="P9" s="10">
        <v>1.41E-2</v>
      </c>
      <c r="Q9" s="20" t="s">
        <v>99</v>
      </c>
    </row>
    <row r="10" spans="1:17">
      <c r="A10" s="8" t="s">
        <v>69</v>
      </c>
      <c r="B10" s="8" t="s">
        <v>49</v>
      </c>
      <c r="C10" s="9">
        <v>44378</v>
      </c>
      <c r="D10" s="8">
        <v>569.93190000000004</v>
      </c>
      <c r="E10" s="9">
        <v>44410</v>
      </c>
      <c r="F10" s="8">
        <v>604.54999999999995</v>
      </c>
      <c r="G10" s="10">
        <v>6.0699999999999997E-2</v>
      </c>
      <c r="H10" s="8">
        <v>2273.27</v>
      </c>
      <c r="I10" s="10">
        <v>5.7000000000000002E-2</v>
      </c>
      <c r="J10" s="8">
        <v>70</v>
      </c>
      <c r="K10" s="8">
        <v>39895.230000000003</v>
      </c>
      <c r="L10" s="8">
        <v>13566.72</v>
      </c>
      <c r="M10" s="8">
        <v>22</v>
      </c>
      <c r="N10" s="8">
        <v>103.33</v>
      </c>
      <c r="O10" s="10">
        <v>0</v>
      </c>
      <c r="P10" s="10">
        <v>9.6699999999999994E-2</v>
      </c>
      <c r="Q10" s="20" t="s">
        <v>65</v>
      </c>
    </row>
    <row r="11" spans="1:17">
      <c r="A11" s="8" t="s">
        <v>90</v>
      </c>
      <c r="B11" s="8" t="s">
        <v>49</v>
      </c>
      <c r="C11" s="9">
        <v>44378</v>
      </c>
      <c r="D11" s="8">
        <v>348.55590000000001</v>
      </c>
      <c r="E11" s="9">
        <v>44410</v>
      </c>
      <c r="F11" s="8">
        <v>358.1</v>
      </c>
      <c r="G11" s="10">
        <v>2.7400000000000001E-2</v>
      </c>
      <c r="H11" s="8">
        <v>976.2</v>
      </c>
      <c r="I11" s="10">
        <v>2.3699999999999999E-2</v>
      </c>
      <c r="J11" s="8">
        <v>118</v>
      </c>
      <c r="K11" s="8">
        <v>41129.599999999999</v>
      </c>
      <c r="L11" s="8">
        <v>14542.93</v>
      </c>
      <c r="M11" s="8">
        <v>22</v>
      </c>
      <c r="N11" s="8">
        <v>44.37</v>
      </c>
      <c r="O11" s="10">
        <v>-3.5499999999999997E-2</v>
      </c>
      <c r="P11" s="10">
        <v>8.8599999999999998E-2</v>
      </c>
      <c r="Q11" s="20" t="s">
        <v>65</v>
      </c>
    </row>
    <row r="12" spans="1:17">
      <c r="A12" s="8" t="s">
        <v>103</v>
      </c>
      <c r="B12" s="8" t="s">
        <v>49</v>
      </c>
      <c r="C12" s="9">
        <v>44410</v>
      </c>
      <c r="D12" s="8">
        <v>625.87</v>
      </c>
      <c r="E12" s="9">
        <v>44440</v>
      </c>
      <c r="F12" s="8">
        <v>664.51</v>
      </c>
      <c r="G12" s="10">
        <v>6.1699999999999998E-2</v>
      </c>
      <c r="H12" s="8">
        <v>2759.36</v>
      </c>
      <c r="I12" s="10">
        <v>5.96E-2</v>
      </c>
      <c r="J12" s="8">
        <v>74</v>
      </c>
      <c r="K12" s="8">
        <v>46314.38</v>
      </c>
      <c r="L12" s="8">
        <v>17302.29</v>
      </c>
      <c r="M12" s="8">
        <v>23</v>
      </c>
      <c r="N12" s="8">
        <v>119.97</v>
      </c>
      <c r="O12" s="10">
        <v>-1.9E-2</v>
      </c>
      <c r="P12" s="10">
        <v>6.7199999999999996E-2</v>
      </c>
      <c r="Q12" s="20" t="s">
        <v>27</v>
      </c>
    </row>
    <row r="13" spans="1:17">
      <c r="A13" s="8" t="s">
        <v>104</v>
      </c>
      <c r="B13" s="8" t="s">
        <v>49</v>
      </c>
      <c r="C13" s="9">
        <v>44410</v>
      </c>
      <c r="D13" s="8">
        <v>147.16999999999999</v>
      </c>
      <c r="E13" s="9">
        <v>44440</v>
      </c>
      <c r="F13" s="8">
        <v>144.6</v>
      </c>
      <c r="G13" s="10">
        <v>-1.7500000000000002E-2</v>
      </c>
      <c r="H13" s="8">
        <v>-912.12</v>
      </c>
      <c r="I13" s="10">
        <v>-1.9599999999999999E-2</v>
      </c>
      <c r="J13" s="8">
        <v>316</v>
      </c>
      <c r="K13" s="8">
        <v>46505.72</v>
      </c>
      <c r="L13" s="8">
        <v>16390.169999999998</v>
      </c>
      <c r="M13" s="8">
        <v>23</v>
      </c>
      <c r="N13" s="8">
        <v>-39.659999999999997</v>
      </c>
      <c r="O13" s="10">
        <v>-7.4300000000000005E-2</v>
      </c>
      <c r="P13" s="10">
        <v>1.29E-2</v>
      </c>
      <c r="Q13" s="20" t="s">
        <v>27</v>
      </c>
    </row>
    <row r="14" spans="1:17">
      <c r="A14" s="8" t="s">
        <v>105</v>
      </c>
      <c r="B14" s="8" t="s">
        <v>49</v>
      </c>
      <c r="C14" s="9">
        <v>44410</v>
      </c>
      <c r="D14" s="8">
        <v>430.62</v>
      </c>
      <c r="E14" s="9">
        <v>44440</v>
      </c>
      <c r="F14" s="8">
        <v>455.48</v>
      </c>
      <c r="G14" s="10">
        <v>5.7700000000000001E-2</v>
      </c>
      <c r="H14" s="8">
        <v>2584.88</v>
      </c>
      <c r="I14" s="10">
        <v>5.5599999999999997E-2</v>
      </c>
      <c r="J14" s="8">
        <v>108</v>
      </c>
      <c r="K14" s="8">
        <v>46506.96</v>
      </c>
      <c r="L14" s="8">
        <v>18975.05</v>
      </c>
      <c r="M14" s="8">
        <v>23</v>
      </c>
      <c r="N14" s="8">
        <v>112.39</v>
      </c>
      <c r="O14" s="10">
        <v>-3.5000000000000001E-3</v>
      </c>
      <c r="P14" s="10">
        <v>6.9699999999999998E-2</v>
      </c>
      <c r="Q14" s="20" t="s">
        <v>27</v>
      </c>
    </row>
    <row r="15" spans="1:17">
      <c r="A15" s="8" t="s">
        <v>119</v>
      </c>
      <c r="B15" s="8" t="s">
        <v>49</v>
      </c>
      <c r="C15" s="9">
        <v>44440</v>
      </c>
      <c r="D15" s="8">
        <v>674.72</v>
      </c>
      <c r="E15" s="9">
        <v>44470</v>
      </c>
      <c r="F15" s="8">
        <v>581.20839999999998</v>
      </c>
      <c r="G15" s="10">
        <v>-0.1386</v>
      </c>
      <c r="H15" s="8">
        <v>-8098.49</v>
      </c>
      <c r="I15" s="10">
        <v>-0.14119999999999999</v>
      </c>
      <c r="J15" s="8">
        <v>79</v>
      </c>
      <c r="K15" s="8">
        <v>53302.879999999997</v>
      </c>
      <c r="L15" s="8">
        <v>10876.56</v>
      </c>
      <c r="M15" s="8">
        <v>22</v>
      </c>
      <c r="N15" s="8">
        <v>-368.11</v>
      </c>
      <c r="O15" s="10">
        <v>-0.1452</v>
      </c>
      <c r="P15" s="10">
        <v>1.7600000000000001E-2</v>
      </c>
      <c r="Q15" s="20" t="s">
        <v>77</v>
      </c>
    </row>
    <row r="16" spans="1:17">
      <c r="A16" s="8" t="s">
        <v>120</v>
      </c>
      <c r="B16" s="8" t="s">
        <v>49</v>
      </c>
      <c r="C16" s="9">
        <v>44440</v>
      </c>
      <c r="D16" s="8">
        <v>818.71</v>
      </c>
      <c r="E16" s="9">
        <v>44470</v>
      </c>
      <c r="F16" s="8">
        <v>740.45429999999999</v>
      </c>
      <c r="G16" s="10">
        <v>-9.5600000000000004E-2</v>
      </c>
      <c r="H16" s="8">
        <v>-5627.9</v>
      </c>
      <c r="I16" s="10">
        <v>-9.8199999999999996E-2</v>
      </c>
      <c r="J16" s="8">
        <v>64</v>
      </c>
      <c r="K16" s="8">
        <v>52397.440000000002</v>
      </c>
      <c r="L16" s="8">
        <v>5248.66</v>
      </c>
      <c r="M16" s="8">
        <v>22</v>
      </c>
      <c r="N16" s="8">
        <v>-255.81</v>
      </c>
      <c r="O16" s="10">
        <v>-0.1145</v>
      </c>
      <c r="P16" s="10">
        <v>8.3999999999999995E-3</v>
      </c>
      <c r="Q16" s="20" t="s">
        <v>77</v>
      </c>
    </row>
    <row r="17" spans="1:17">
      <c r="A17" s="8" t="s">
        <v>132</v>
      </c>
      <c r="B17" s="8" t="s">
        <v>49</v>
      </c>
      <c r="C17" s="9">
        <v>44470</v>
      </c>
      <c r="D17" s="8">
        <v>610.84690000000001</v>
      </c>
      <c r="E17" s="9">
        <v>44501</v>
      </c>
      <c r="F17" s="8">
        <v>689.06</v>
      </c>
      <c r="G17" s="10">
        <v>0.128</v>
      </c>
      <c r="H17" s="8">
        <v>2665.67</v>
      </c>
      <c r="I17" s="10">
        <v>0.1212</v>
      </c>
      <c r="J17" s="8">
        <v>36</v>
      </c>
      <c r="K17" s="8">
        <v>21990.49</v>
      </c>
      <c r="L17" s="8">
        <v>7914.33</v>
      </c>
      <c r="M17" s="8">
        <v>22</v>
      </c>
      <c r="N17" s="8">
        <v>121.17</v>
      </c>
      <c r="O17" s="10">
        <v>-1.5800000000000002E-2</v>
      </c>
      <c r="P17" s="10">
        <v>0.14349999999999999</v>
      </c>
      <c r="Q17" s="20" t="s">
        <v>65</v>
      </c>
    </row>
    <row r="18" spans="1:17">
      <c r="A18" s="8" t="s">
        <v>133</v>
      </c>
      <c r="B18" s="8" t="s">
        <v>49</v>
      </c>
      <c r="C18" s="9">
        <v>44470</v>
      </c>
      <c r="D18" s="8">
        <v>302.58539999999999</v>
      </c>
      <c r="E18" s="9">
        <v>44501</v>
      </c>
      <c r="F18" s="8">
        <v>333.45</v>
      </c>
      <c r="G18" s="10">
        <v>0.10199999999999999</v>
      </c>
      <c r="H18" s="8">
        <v>2103.12</v>
      </c>
      <c r="I18" s="10">
        <v>9.5200000000000007E-2</v>
      </c>
      <c r="J18" s="8">
        <v>73</v>
      </c>
      <c r="K18" s="8">
        <v>22088.73</v>
      </c>
      <c r="L18" s="8">
        <v>10017.44</v>
      </c>
      <c r="M18" s="8">
        <v>22</v>
      </c>
      <c r="N18" s="8">
        <v>95.6</v>
      </c>
      <c r="O18" s="10">
        <v>-4.1399999999999999E-2</v>
      </c>
      <c r="P18" s="10">
        <v>0.1143</v>
      </c>
      <c r="Q18" s="20" t="s">
        <v>65</v>
      </c>
    </row>
    <row r="19" spans="1:17">
      <c r="A19" s="8" t="s">
        <v>118</v>
      </c>
      <c r="B19" s="8" t="s">
        <v>49</v>
      </c>
      <c r="C19" s="9">
        <v>44440</v>
      </c>
      <c r="D19" s="8">
        <v>595.55139999999994</v>
      </c>
      <c r="E19" s="9">
        <v>44531</v>
      </c>
      <c r="F19" s="8">
        <v>605.89700000000005</v>
      </c>
      <c r="G19" s="10">
        <v>1.7399999999999999E-2</v>
      </c>
      <c r="H19" s="8">
        <v>2810.58</v>
      </c>
      <c r="I19" s="10">
        <v>3.78E-2</v>
      </c>
      <c r="J19" s="8">
        <v>63</v>
      </c>
      <c r="K19" s="8">
        <v>37519.74</v>
      </c>
      <c r="L19" s="8">
        <v>12828.02</v>
      </c>
      <c r="M19" s="8">
        <v>64</v>
      </c>
      <c r="N19" s="8">
        <v>43.92</v>
      </c>
      <c r="O19" s="10">
        <v>-8.5099999999999995E-2</v>
      </c>
      <c r="P19" s="10">
        <v>0.2636</v>
      </c>
      <c r="Q19" s="20" t="s">
        <v>160</v>
      </c>
    </row>
    <row r="20" spans="1:17">
      <c r="A20" s="8" t="s">
        <v>142</v>
      </c>
      <c r="B20" s="8" t="s">
        <v>49</v>
      </c>
      <c r="C20" s="9">
        <v>44501</v>
      </c>
      <c r="D20" s="8">
        <v>333.02620000000002</v>
      </c>
      <c r="E20" s="9">
        <v>44531</v>
      </c>
      <c r="F20" s="8">
        <v>335.13</v>
      </c>
      <c r="G20" s="10">
        <v>6.3E-3</v>
      </c>
      <c r="H20" s="8">
        <v>117.18</v>
      </c>
      <c r="I20" s="10">
        <v>2.8E-3</v>
      </c>
      <c r="J20" s="8">
        <v>127</v>
      </c>
      <c r="K20" s="8">
        <v>42294.33</v>
      </c>
      <c r="L20" s="8">
        <v>12945.21</v>
      </c>
      <c r="M20" s="8">
        <v>22</v>
      </c>
      <c r="N20" s="8">
        <v>5.33</v>
      </c>
      <c r="O20" s="10">
        <v>-9.7999999999999997E-3</v>
      </c>
      <c r="P20" s="10">
        <v>5.5300000000000002E-2</v>
      </c>
      <c r="Q20" s="8" t="s">
        <v>65</v>
      </c>
    </row>
    <row r="21" spans="1:17">
      <c r="A21" s="8" t="s">
        <v>169</v>
      </c>
      <c r="B21" s="8" t="s">
        <v>49</v>
      </c>
      <c r="C21" s="9">
        <v>44531</v>
      </c>
      <c r="D21" s="8">
        <v>53.25</v>
      </c>
      <c r="E21" s="9">
        <v>44564</v>
      </c>
      <c r="F21" s="8">
        <v>57.338259999999998</v>
      </c>
      <c r="G21" s="10">
        <v>7.6799999999999993E-2</v>
      </c>
      <c r="H21" s="8">
        <v>4101.8</v>
      </c>
      <c r="I21" s="10">
        <v>7.4099999999999999E-2</v>
      </c>
      <c r="J21" s="8">
        <v>954</v>
      </c>
      <c r="K21" s="8">
        <v>50800.5</v>
      </c>
      <c r="L21" s="8">
        <v>17047.009999999998</v>
      </c>
      <c r="M21" s="8">
        <v>23</v>
      </c>
      <c r="N21" s="8">
        <v>178.34</v>
      </c>
      <c r="O21" s="10">
        <v>-2.8500000000000001E-2</v>
      </c>
      <c r="P21" s="10">
        <v>8.9399999999999993E-2</v>
      </c>
      <c r="Q21" s="34" t="s">
        <v>77</v>
      </c>
    </row>
    <row r="22" spans="1:17">
      <c r="A22" s="8" t="s">
        <v>105</v>
      </c>
      <c r="B22" s="8" t="s">
        <v>24</v>
      </c>
      <c r="C22" s="9">
        <v>44501</v>
      </c>
      <c r="D22" s="8">
        <v>518.89549999999997</v>
      </c>
      <c r="E22" s="9">
        <v>44564</v>
      </c>
      <c r="F22" s="8">
        <v>565.74789999999996</v>
      </c>
      <c r="G22" s="10">
        <v>9.0300000000000005E-2</v>
      </c>
      <c r="H22" s="8">
        <v>5663.77</v>
      </c>
      <c r="I22" s="10">
        <v>8.6699999999999999E-2</v>
      </c>
      <c r="J22" s="8">
        <v>121</v>
      </c>
      <c r="K22" s="8">
        <v>62786.36</v>
      </c>
      <c r="L22" s="8">
        <v>22710.78</v>
      </c>
      <c r="M22" s="8">
        <v>45</v>
      </c>
      <c r="N22" s="8">
        <v>125.86</v>
      </c>
      <c r="O22" s="10">
        <v>-2.8999999999999998E-3</v>
      </c>
      <c r="P22" s="10">
        <v>0.1565</v>
      </c>
      <c r="Q22" s="20" t="s">
        <v>64</v>
      </c>
    </row>
    <row r="23" spans="1:17">
      <c r="A23" s="8" t="s">
        <v>168</v>
      </c>
      <c r="B23" s="8" t="s">
        <v>24</v>
      </c>
      <c r="C23" s="9">
        <v>44531</v>
      </c>
      <c r="D23" s="8">
        <v>226.7236</v>
      </c>
      <c r="E23" s="9">
        <v>44564</v>
      </c>
      <c r="F23" s="8">
        <v>228.28380000000001</v>
      </c>
      <c r="G23" s="10">
        <v>6.8999999999999999E-3</v>
      </c>
      <c r="H23" s="8">
        <v>305.36</v>
      </c>
      <c r="I23" s="10">
        <v>4.1999999999999997E-3</v>
      </c>
      <c r="J23" s="8">
        <v>300</v>
      </c>
      <c r="K23" s="8">
        <v>68017.08</v>
      </c>
      <c r="L23" s="8">
        <v>23016.14</v>
      </c>
      <c r="M23" s="8">
        <v>24</v>
      </c>
      <c r="N23" s="8">
        <v>12.72</v>
      </c>
      <c r="O23" s="10">
        <v>-5.0999999999999997E-2</v>
      </c>
      <c r="P23" s="10">
        <v>2.0799999999999999E-2</v>
      </c>
      <c r="Q23" s="20" t="s">
        <v>50</v>
      </c>
    </row>
    <row r="24" spans="1:17">
      <c r="C24" s="9"/>
      <c r="E24" s="9"/>
      <c r="G24" s="10"/>
      <c r="I24" s="10"/>
      <c r="O24" s="10"/>
      <c r="P24" s="10"/>
    </row>
    <row r="27" spans="1:17">
      <c r="C27" s="9"/>
      <c r="E27" s="9"/>
      <c r="G27" s="10"/>
      <c r="I27" s="10"/>
      <c r="J27" s="8" t="s">
        <v>129</v>
      </c>
      <c r="O27" s="10"/>
      <c r="P27" s="10"/>
    </row>
    <row r="28" spans="1:17">
      <c r="C28" s="9"/>
      <c r="E28" s="9"/>
      <c r="G28" s="10"/>
      <c r="I28" s="10"/>
      <c r="O28" s="10"/>
      <c r="P28" s="10"/>
    </row>
    <row r="29" spans="1:17">
      <c r="C29" s="9"/>
      <c r="E29" s="9"/>
      <c r="G29" s="10"/>
      <c r="I29" s="10"/>
      <c r="O29" s="10"/>
      <c r="P29" s="10"/>
    </row>
    <row r="30" spans="1:17">
      <c r="C30" s="9"/>
      <c r="E30" s="9"/>
      <c r="G30" s="10"/>
      <c r="I30" s="10"/>
      <c r="O30" s="10"/>
      <c r="P30" s="10"/>
    </row>
    <row r="31" spans="1:17">
      <c r="C31" s="9"/>
      <c r="E31" s="9"/>
      <c r="G31" s="10"/>
      <c r="I31" s="10"/>
      <c r="O31" s="10"/>
      <c r="P31" s="10"/>
    </row>
    <row r="32" spans="1:17">
      <c r="C32" s="9"/>
      <c r="E32" s="9"/>
      <c r="G32" s="10"/>
      <c r="I32" s="10"/>
      <c r="O32" s="10"/>
      <c r="P32" s="10"/>
    </row>
    <row r="33" spans="1:17">
      <c r="C33" s="9"/>
      <c r="E33" s="9"/>
      <c r="G33" s="10"/>
      <c r="I33" s="10"/>
      <c r="O33" s="10"/>
      <c r="P33" s="10"/>
    </row>
    <row r="34" spans="1:17">
      <c r="C34" s="9"/>
      <c r="E34" s="9"/>
      <c r="G34" s="10"/>
      <c r="I34" s="10"/>
      <c r="O34" s="10"/>
      <c r="P34" s="10"/>
    </row>
    <row r="35" spans="1:17">
      <c r="A35" s="7" t="s">
        <v>0</v>
      </c>
      <c r="B35" s="8" t="s">
        <v>1</v>
      </c>
      <c r="C35" s="9" t="s">
        <v>2</v>
      </c>
      <c r="D35" s="8" t="s">
        <v>3</v>
      </c>
      <c r="E35" s="9" t="s">
        <v>5</v>
      </c>
      <c r="F35" s="8" t="s">
        <v>6</v>
      </c>
      <c r="G35" s="10" t="s">
        <v>7</v>
      </c>
      <c r="H35" s="8" t="s">
        <v>8</v>
      </c>
      <c r="I35" s="10" t="s">
        <v>9</v>
      </c>
      <c r="J35" s="8" t="s">
        <v>4</v>
      </c>
      <c r="K35" s="8" t="s">
        <v>10</v>
      </c>
      <c r="L35" s="8" t="s">
        <v>11</v>
      </c>
      <c r="M35" s="8" t="s">
        <v>12</v>
      </c>
      <c r="N35" s="8" t="s">
        <v>13</v>
      </c>
      <c r="O35" s="10" t="s">
        <v>14</v>
      </c>
      <c r="P35" s="10" t="s">
        <v>15</v>
      </c>
      <c r="Q35" s="8" t="s">
        <v>16</v>
      </c>
    </row>
    <row r="36" spans="1:17">
      <c r="A36" s="8" t="s">
        <v>30</v>
      </c>
      <c r="B36" s="8" t="s">
        <v>49</v>
      </c>
      <c r="C36" s="9">
        <v>44166</v>
      </c>
      <c r="D36" s="8">
        <v>1.21045</v>
      </c>
      <c r="E36" s="9">
        <v>44260</v>
      </c>
      <c r="F36" s="8">
        <v>1.1938500000000001</v>
      </c>
      <c r="G36" s="10">
        <v>-1.37E-2</v>
      </c>
      <c r="H36" s="8">
        <v>-2175</v>
      </c>
      <c r="I36" s="10">
        <v>-2175</v>
      </c>
      <c r="J36" s="8">
        <v>1</v>
      </c>
      <c r="K36" s="8">
        <v>1</v>
      </c>
      <c r="L36" s="8">
        <v>-2175</v>
      </c>
      <c r="M36" s="8">
        <v>65</v>
      </c>
      <c r="N36" s="8">
        <v>-33.46</v>
      </c>
      <c r="O36" s="10">
        <v>-1.37E-2</v>
      </c>
      <c r="P36" s="10">
        <v>2.3699999999999999E-2</v>
      </c>
      <c r="Q36" s="8" t="s">
        <v>27</v>
      </c>
    </row>
    <row r="37" spans="1:17">
      <c r="C37" s="9"/>
      <c r="E37" s="9"/>
      <c r="G37" s="10"/>
      <c r="I37" s="10"/>
      <c r="O37" s="10"/>
      <c r="P37" s="10"/>
    </row>
    <row r="38" spans="1:17">
      <c r="C38" s="9"/>
      <c r="E38" s="9"/>
      <c r="G38" s="10"/>
      <c r="I38" s="10"/>
      <c r="O38" s="10"/>
      <c r="P38" s="10"/>
    </row>
    <row r="39" spans="1:17">
      <c r="C39" s="9"/>
      <c r="E39" s="9"/>
      <c r="G39" s="10"/>
      <c r="I39" s="10"/>
      <c r="O39" s="10"/>
      <c r="P39" s="10"/>
    </row>
    <row r="40" spans="1:17">
      <c r="C40" s="9"/>
      <c r="E40" s="9"/>
      <c r="G40" s="10"/>
      <c r="I40" s="10"/>
      <c r="O40" s="10"/>
      <c r="P40" s="10"/>
    </row>
    <row r="41" spans="1:17">
      <c r="C41" s="9"/>
      <c r="E41" s="9"/>
      <c r="G41" s="10"/>
      <c r="I41" s="10"/>
      <c r="O41" s="10"/>
      <c r="P41" s="10"/>
    </row>
    <row r="42" spans="1:17">
      <c r="C42" s="9"/>
      <c r="E42" s="9"/>
      <c r="G42" s="10"/>
      <c r="I42" s="10"/>
      <c r="O42" s="10"/>
      <c r="P42" s="10"/>
    </row>
    <row r="43" spans="1:17">
      <c r="C43" s="9"/>
      <c r="E43" s="9"/>
      <c r="G43" s="10"/>
      <c r="I43" s="10"/>
      <c r="O43" s="10"/>
      <c r="P43" s="10"/>
    </row>
    <row r="44" spans="1:17">
      <c r="C44" s="9"/>
      <c r="E44" s="9"/>
      <c r="G44" s="10"/>
      <c r="I44" s="10"/>
      <c r="O44" s="10"/>
      <c r="P44" s="10"/>
    </row>
    <row r="45" spans="1:17">
      <c r="C45" s="9"/>
      <c r="E45" s="9"/>
      <c r="G45" s="10"/>
      <c r="I45" s="10"/>
      <c r="O45" s="10"/>
      <c r="P45" s="10"/>
    </row>
    <row r="46" spans="1:17">
      <c r="C46" s="9"/>
      <c r="E46" s="9"/>
      <c r="G46" s="10"/>
      <c r="I46" s="10"/>
      <c r="O46" s="10"/>
      <c r="P46" s="10"/>
    </row>
    <row r="47" spans="1:17">
      <c r="C47" s="9"/>
      <c r="E47" s="9"/>
      <c r="G47" s="10"/>
      <c r="I47" s="10"/>
      <c r="O47" s="10"/>
      <c r="P47" s="10"/>
    </row>
    <row r="48" spans="1:17">
      <c r="C48" s="9"/>
      <c r="E48" s="9"/>
      <c r="G48" s="10"/>
      <c r="I48" s="10"/>
      <c r="O48" s="10"/>
      <c r="P48" s="10"/>
    </row>
    <row r="49" spans="3:16">
      <c r="C49" s="9"/>
      <c r="E49" s="9"/>
      <c r="G49" s="10"/>
      <c r="I49" s="10"/>
      <c r="O49" s="10"/>
      <c r="P49" s="10"/>
    </row>
    <row r="50" spans="3:16">
      <c r="C50" s="9"/>
      <c r="E50" s="9"/>
      <c r="G50" s="10"/>
      <c r="I50" s="10"/>
      <c r="O50" s="10"/>
      <c r="P50" s="10"/>
    </row>
    <row r="51" spans="3:16">
      <c r="C51" s="9"/>
      <c r="E51" s="9"/>
      <c r="G51" s="10"/>
      <c r="I51" s="10"/>
      <c r="O51" s="10"/>
      <c r="P51" s="10"/>
    </row>
    <row r="52" spans="3:16">
      <c r="C52" s="9"/>
      <c r="E52" s="9"/>
      <c r="G52" s="10"/>
      <c r="I52" s="10"/>
      <c r="O52" s="10"/>
      <c r="P52" s="10"/>
    </row>
    <row r="53" spans="3:16">
      <c r="C53" s="9"/>
      <c r="E53" s="9"/>
      <c r="G53" s="10"/>
      <c r="I53" s="10"/>
      <c r="O53" s="10"/>
      <c r="P53" s="10"/>
    </row>
    <row r="54" spans="3:16">
      <c r="C54" s="9"/>
      <c r="E54" s="9"/>
      <c r="G54" s="10"/>
      <c r="I54" s="10"/>
      <c r="O54" s="10"/>
      <c r="P54" s="10"/>
    </row>
    <row r="55" spans="3:16">
      <c r="C55" s="9"/>
      <c r="E55" s="9"/>
      <c r="G55" s="10"/>
      <c r="I55" s="10"/>
      <c r="O55" s="10"/>
      <c r="P55" s="10"/>
    </row>
    <row r="56" spans="3:16">
      <c r="C56" s="9"/>
      <c r="E56" s="9"/>
      <c r="G56" s="10"/>
      <c r="I56" s="10"/>
      <c r="O56" s="10"/>
      <c r="P56" s="10"/>
    </row>
    <row r="57" spans="3:16">
      <c r="C57" s="9"/>
      <c r="E57" s="9"/>
      <c r="G57" s="10"/>
      <c r="I57" s="10"/>
      <c r="O57" s="10"/>
      <c r="P57" s="10"/>
    </row>
    <row r="58" spans="3:16">
      <c r="C58" s="9"/>
      <c r="E58" s="9"/>
      <c r="G58" s="10"/>
      <c r="I58" s="10"/>
      <c r="O58" s="10"/>
      <c r="P58" s="10"/>
    </row>
    <row r="59" spans="3:16">
      <c r="C59" s="9"/>
      <c r="E59" s="9"/>
      <c r="G59" s="10"/>
      <c r="I59" s="10"/>
      <c r="O59" s="10"/>
      <c r="P59" s="10"/>
    </row>
    <row r="60" spans="3:16">
      <c r="C60" s="9"/>
      <c r="E60" s="9"/>
      <c r="G60" s="10"/>
      <c r="I60" s="10"/>
      <c r="O60" s="10"/>
      <c r="P60" s="10"/>
    </row>
    <row r="61" spans="3:16">
      <c r="C61" s="9"/>
      <c r="E61" s="9"/>
      <c r="G61" s="10"/>
      <c r="I61" s="10"/>
      <c r="O61" s="10"/>
      <c r="P61" s="10"/>
    </row>
    <row r="62" spans="3:16">
      <c r="C62" s="9"/>
      <c r="E62" s="9"/>
      <c r="G62" s="10"/>
      <c r="I62" s="10"/>
      <c r="O62" s="10"/>
      <c r="P62" s="10"/>
    </row>
    <row r="63" spans="3:16">
      <c r="C63" s="9"/>
      <c r="E63" s="9"/>
      <c r="G63" s="10"/>
      <c r="I63" s="10"/>
      <c r="O63" s="10"/>
      <c r="P63" s="10"/>
    </row>
    <row r="64" spans="3:16">
      <c r="C64" s="9"/>
      <c r="E64" s="9"/>
      <c r="G64" s="10"/>
      <c r="I64" s="10"/>
      <c r="O64" s="10"/>
      <c r="P64" s="10"/>
    </row>
    <row r="65" spans="3:16">
      <c r="C65" s="9"/>
      <c r="E65" s="9"/>
      <c r="G65" s="10"/>
      <c r="I65" s="10"/>
      <c r="O65" s="10"/>
      <c r="P65" s="10"/>
    </row>
    <row r="66" spans="3:16">
      <c r="C66" s="9"/>
      <c r="E66" s="9"/>
      <c r="G66" s="10"/>
      <c r="I66" s="10"/>
      <c r="O66" s="10"/>
      <c r="P66" s="10"/>
    </row>
    <row r="67" spans="3:16">
      <c r="C67" s="9"/>
      <c r="E67" s="9"/>
      <c r="G67" s="10"/>
      <c r="I67" s="10"/>
      <c r="O67" s="10"/>
      <c r="P67" s="10"/>
    </row>
    <row r="68" spans="3:16">
      <c r="C68" s="9"/>
      <c r="E68" s="9"/>
      <c r="G68" s="10"/>
      <c r="I68" s="10"/>
      <c r="O68" s="10"/>
      <c r="P68" s="10"/>
    </row>
    <row r="69" spans="3:16">
      <c r="C69" s="9"/>
      <c r="E69" s="9"/>
      <c r="G69" s="10"/>
      <c r="I69" s="10"/>
      <c r="O69" s="10"/>
      <c r="P69" s="10"/>
    </row>
    <row r="70" spans="3:16">
      <c r="C70" s="9"/>
      <c r="E70" s="9"/>
      <c r="G70" s="10"/>
      <c r="I70" s="10"/>
      <c r="O70" s="10"/>
      <c r="P70" s="10"/>
    </row>
    <row r="71" spans="3:16">
      <c r="C71" s="9"/>
      <c r="E71" s="9"/>
      <c r="G71" s="10"/>
      <c r="I71" s="10"/>
      <c r="O71" s="10"/>
      <c r="P71" s="10"/>
    </row>
    <row r="72" spans="3:16">
      <c r="C72" s="9"/>
      <c r="E72" s="9"/>
      <c r="G72" s="10"/>
      <c r="I72" s="10"/>
      <c r="O72" s="10"/>
      <c r="P72" s="10"/>
    </row>
    <row r="73" spans="3:16">
      <c r="C73" s="9"/>
      <c r="E73" s="9"/>
      <c r="G73" s="10"/>
      <c r="I73" s="10"/>
      <c r="O73" s="10"/>
      <c r="P73" s="10"/>
    </row>
    <row r="74" spans="3:16">
      <c r="C74" s="9"/>
      <c r="E74" s="9"/>
      <c r="G74" s="10"/>
      <c r="I74" s="10"/>
      <c r="O74" s="10"/>
      <c r="P74" s="10"/>
    </row>
    <row r="75" spans="3:16">
      <c r="C75" s="9"/>
      <c r="E75" s="9"/>
      <c r="G75" s="10"/>
      <c r="I75" s="10"/>
      <c r="O75" s="10"/>
      <c r="P75" s="10"/>
    </row>
    <row r="76" spans="3:16">
      <c r="C76" s="9"/>
      <c r="E76" s="9"/>
      <c r="G76" s="10"/>
      <c r="I76" s="10"/>
      <c r="O76" s="10"/>
      <c r="P7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LOG</vt:lpstr>
      <vt:lpstr>Operaciones</vt:lpstr>
      <vt:lpstr>Equity</vt:lpstr>
      <vt:lpstr>EUR.USD</vt:lpstr>
      <vt:lpstr>Estad</vt:lpstr>
      <vt:lpstr>aux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GARCIA CAGIGAS</dc:creator>
  <cp:lastModifiedBy>OSCAR GARCIA CAGIGAS</cp:lastModifiedBy>
  <dcterms:created xsi:type="dcterms:W3CDTF">2020-01-23T19:04:46Z</dcterms:created>
  <dcterms:modified xsi:type="dcterms:W3CDTF">2022-01-04T10:53:12Z</dcterms:modified>
</cp:coreProperties>
</file>