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SCAR\Documents\ESTUDIOS\AUDAZ\"/>
    </mc:Choice>
  </mc:AlternateContent>
  <xr:revisionPtr revIDLastSave="0" documentId="13_ncr:1_{D4BF1EE6-FB36-4991-881C-9C3F9423E3DA}" xr6:coauthVersionLast="47" xr6:coauthVersionMax="47" xr10:uidLastSave="{00000000-0000-0000-0000-000000000000}"/>
  <bookViews>
    <workbookView xWindow="-96" yWindow="-96" windowWidth="19392" windowHeight="10392" activeTab="5" xr2:uid="{00000000-000D-0000-FFFF-FFFF00000000}"/>
  </bookViews>
  <sheets>
    <sheet name="LOG" sheetId="2" r:id="rId1"/>
    <sheet name="Eurodolar" sheetId="5" r:id="rId2"/>
    <sheet name="PnL" sheetId="4" r:id="rId3"/>
    <sheet name="Cobertura" sheetId="10" r:id="rId4"/>
    <sheet name="Operaciones" sheetId="7" r:id="rId5"/>
    <sheet name="vs INDICE" sheetId="11" r:id="rId6"/>
    <sheet name="Equity" sheetId="8" r:id="rId7"/>
    <sheet name="Estad" sheetId="9" r:id="rId8"/>
    <sheet name="aux" sheetId="6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9" i="2" l="1"/>
  <c r="F16" i="2"/>
  <c r="F39" i="2"/>
  <c r="F46" i="2"/>
  <c r="F61" i="2"/>
  <c r="F68" i="2"/>
  <c r="F76" i="2"/>
  <c r="F83" i="2"/>
  <c r="F91" i="2"/>
  <c r="F95" i="2"/>
  <c r="F99" i="2"/>
  <c r="F104" i="2"/>
  <c r="F111" i="2"/>
  <c r="F119" i="2"/>
  <c r="F126" i="2"/>
  <c r="F134" i="2"/>
  <c r="F138" i="2"/>
  <c r="F145" i="2"/>
  <c r="F153" i="2"/>
  <c r="F167" i="2"/>
  <c r="F176" i="2"/>
  <c r="E176" i="2"/>
  <c r="E167" i="2"/>
  <c r="E160" i="2"/>
  <c r="E153" i="2"/>
  <c r="E145" i="2"/>
  <c r="E138" i="2"/>
  <c r="E134" i="2"/>
  <c r="E126" i="2"/>
  <c r="E119" i="2"/>
  <c r="E111" i="2"/>
  <c r="E104" i="2"/>
  <c r="E99" i="2"/>
  <c r="E95" i="2"/>
  <c r="E91" i="2"/>
  <c r="E83" i="2"/>
  <c r="E76" i="2"/>
  <c r="E68" i="2"/>
  <c r="E61" i="2"/>
  <c r="E46" i="2"/>
  <c r="E39" i="2"/>
  <c r="E16" i="2"/>
  <c r="E9" i="2"/>
  <c r="E2" i="2"/>
  <c r="B6" i="7"/>
  <c r="C6" i="7"/>
  <c r="D6" i="7"/>
  <c r="E6" i="7"/>
  <c r="F6" i="7"/>
  <c r="G6" i="7"/>
  <c r="H6" i="7"/>
  <c r="I6" i="7"/>
  <c r="J6" i="7"/>
  <c r="K6" i="7"/>
  <c r="L6" i="7"/>
  <c r="B7" i="7"/>
  <c r="C7" i="7"/>
  <c r="D7" i="7"/>
  <c r="E7" i="7"/>
  <c r="F7" i="7"/>
  <c r="G7" i="7"/>
  <c r="H7" i="7"/>
  <c r="I7" i="7"/>
  <c r="J7" i="7"/>
  <c r="K7" i="7"/>
  <c r="L7" i="7"/>
  <c r="B8" i="7"/>
  <c r="C8" i="7"/>
  <c r="D8" i="7"/>
  <c r="E8" i="7"/>
  <c r="F8" i="7"/>
  <c r="G8" i="7"/>
  <c r="H8" i="7"/>
  <c r="I8" i="7"/>
  <c r="J8" i="7"/>
  <c r="K8" i="7"/>
  <c r="L8" i="7"/>
  <c r="B9" i="7"/>
  <c r="C9" i="7"/>
  <c r="D9" i="7"/>
  <c r="E9" i="7"/>
  <c r="F9" i="7"/>
  <c r="G9" i="7"/>
  <c r="H9" i="7"/>
  <c r="I9" i="7"/>
  <c r="J9" i="7"/>
  <c r="K9" i="7"/>
  <c r="L9" i="7"/>
  <c r="B10" i="7"/>
  <c r="C10" i="7"/>
  <c r="D10" i="7"/>
  <c r="E10" i="7"/>
  <c r="F10" i="7"/>
  <c r="G10" i="7"/>
  <c r="H10" i="7"/>
  <c r="I10" i="7"/>
  <c r="J10" i="7"/>
  <c r="K10" i="7"/>
  <c r="L10" i="7"/>
  <c r="B11" i="7"/>
  <c r="C11" i="7"/>
  <c r="D11" i="7"/>
  <c r="E11" i="7"/>
  <c r="F11" i="7"/>
  <c r="G11" i="7"/>
  <c r="H11" i="7"/>
  <c r="I11" i="7"/>
  <c r="J11" i="7"/>
  <c r="K11" i="7"/>
  <c r="L11" i="7"/>
  <c r="B12" i="7"/>
  <c r="C12" i="7"/>
  <c r="D12" i="7"/>
  <c r="E12" i="7"/>
  <c r="F12" i="7"/>
  <c r="G12" i="7"/>
  <c r="H12" i="7"/>
  <c r="I12" i="7"/>
  <c r="J12" i="7"/>
  <c r="K12" i="7"/>
  <c r="L12" i="7"/>
  <c r="B13" i="7"/>
  <c r="C13" i="7"/>
  <c r="D13" i="7"/>
  <c r="E13" i="7"/>
  <c r="F13" i="7"/>
  <c r="G13" i="7"/>
  <c r="H13" i="7"/>
  <c r="I13" i="7"/>
  <c r="J13" i="7"/>
  <c r="K13" i="7"/>
  <c r="L13" i="7"/>
  <c r="B14" i="7"/>
  <c r="C14" i="7"/>
  <c r="D14" i="7"/>
  <c r="E14" i="7"/>
  <c r="F14" i="7"/>
  <c r="G14" i="7"/>
  <c r="H14" i="7"/>
  <c r="I14" i="7"/>
  <c r="J14" i="7"/>
  <c r="K14" i="7"/>
  <c r="L14" i="7"/>
  <c r="B15" i="7"/>
  <c r="C15" i="7"/>
  <c r="D15" i="7"/>
  <c r="E15" i="7"/>
  <c r="F15" i="7"/>
  <c r="G15" i="7"/>
  <c r="H15" i="7"/>
  <c r="I15" i="7"/>
  <c r="J15" i="7"/>
  <c r="K15" i="7"/>
  <c r="L15" i="7"/>
  <c r="B16" i="7"/>
  <c r="C16" i="7"/>
  <c r="D16" i="7"/>
  <c r="E16" i="7"/>
  <c r="F16" i="7"/>
  <c r="G16" i="7"/>
  <c r="H16" i="7"/>
  <c r="I16" i="7"/>
  <c r="J16" i="7"/>
  <c r="K16" i="7"/>
  <c r="L16" i="7"/>
  <c r="B17" i="7"/>
  <c r="C17" i="7"/>
  <c r="D17" i="7"/>
  <c r="E17" i="7"/>
  <c r="F17" i="7"/>
  <c r="G17" i="7"/>
  <c r="H17" i="7"/>
  <c r="I17" i="7"/>
  <c r="J17" i="7"/>
  <c r="K17" i="7"/>
  <c r="L17" i="7"/>
  <c r="B18" i="7"/>
  <c r="C18" i="7"/>
  <c r="D18" i="7"/>
  <c r="E18" i="7"/>
  <c r="F18" i="7"/>
  <c r="G18" i="7"/>
  <c r="H18" i="7"/>
  <c r="I18" i="7"/>
  <c r="J18" i="7"/>
  <c r="K18" i="7"/>
  <c r="L18" i="7"/>
  <c r="B19" i="7"/>
  <c r="C19" i="7"/>
  <c r="D19" i="7"/>
  <c r="E19" i="7"/>
  <c r="F19" i="7"/>
  <c r="G19" i="7"/>
  <c r="H19" i="7"/>
  <c r="I19" i="7"/>
  <c r="J19" i="7"/>
  <c r="K19" i="7"/>
  <c r="L19" i="7"/>
  <c r="B20" i="7"/>
  <c r="C20" i="7"/>
  <c r="D20" i="7"/>
  <c r="E20" i="7"/>
  <c r="F20" i="7"/>
  <c r="G20" i="7"/>
  <c r="H20" i="7"/>
  <c r="I20" i="7"/>
  <c r="J20" i="7"/>
  <c r="K20" i="7"/>
  <c r="L20" i="7"/>
  <c r="B21" i="7"/>
  <c r="C21" i="7"/>
  <c r="D21" i="7"/>
  <c r="E21" i="7"/>
  <c r="F21" i="7"/>
  <c r="G21" i="7"/>
  <c r="H21" i="7"/>
  <c r="I21" i="7"/>
  <c r="J21" i="7"/>
  <c r="K21" i="7"/>
  <c r="L21" i="7"/>
  <c r="B22" i="7"/>
  <c r="C22" i="7"/>
  <c r="D22" i="7"/>
  <c r="E22" i="7"/>
  <c r="F22" i="7"/>
  <c r="G22" i="7"/>
  <c r="H22" i="7"/>
  <c r="I22" i="7"/>
  <c r="J22" i="7"/>
  <c r="K22" i="7"/>
  <c r="L22" i="7"/>
  <c r="B23" i="7"/>
  <c r="C23" i="7"/>
  <c r="D23" i="7"/>
  <c r="E23" i="7"/>
  <c r="F23" i="7"/>
  <c r="G23" i="7"/>
  <c r="H23" i="7"/>
  <c r="I23" i="7"/>
  <c r="J23" i="7"/>
  <c r="K23" i="7"/>
  <c r="L23" i="7"/>
  <c r="B24" i="7"/>
  <c r="C24" i="7"/>
  <c r="D24" i="7"/>
  <c r="E24" i="7"/>
  <c r="F24" i="7"/>
  <c r="G24" i="7"/>
  <c r="H24" i="7"/>
  <c r="I24" i="7"/>
  <c r="J24" i="7"/>
  <c r="K24" i="7"/>
  <c r="L24" i="7"/>
  <c r="B25" i="7"/>
  <c r="C25" i="7"/>
  <c r="D25" i="7"/>
  <c r="E25" i="7"/>
  <c r="F25" i="7"/>
  <c r="G25" i="7"/>
  <c r="H25" i="7"/>
  <c r="I25" i="7"/>
  <c r="J25" i="7"/>
  <c r="K25" i="7"/>
  <c r="L25" i="7"/>
  <c r="B26" i="7"/>
  <c r="C26" i="7"/>
  <c r="D26" i="7"/>
  <c r="E26" i="7"/>
  <c r="F26" i="7"/>
  <c r="G26" i="7"/>
  <c r="H26" i="7"/>
  <c r="I26" i="7"/>
  <c r="J26" i="7"/>
  <c r="K26" i="7"/>
  <c r="L26" i="7"/>
  <c r="B27" i="7"/>
  <c r="C27" i="7"/>
  <c r="D27" i="7"/>
  <c r="E27" i="7"/>
  <c r="F27" i="7"/>
  <c r="G27" i="7"/>
  <c r="H27" i="7"/>
  <c r="I27" i="7"/>
  <c r="J27" i="7"/>
  <c r="K27" i="7"/>
  <c r="L27" i="7"/>
  <c r="B28" i="7"/>
  <c r="C28" i="7"/>
  <c r="D28" i="7"/>
  <c r="E28" i="7"/>
  <c r="F28" i="7"/>
  <c r="G28" i="7"/>
  <c r="H28" i="7"/>
  <c r="I28" i="7"/>
  <c r="J28" i="7"/>
  <c r="K28" i="7"/>
  <c r="L28" i="7"/>
  <c r="B29" i="7"/>
  <c r="C29" i="7"/>
  <c r="D29" i="7"/>
  <c r="E29" i="7"/>
  <c r="F29" i="7"/>
  <c r="G29" i="7"/>
  <c r="H29" i="7"/>
  <c r="I29" i="7"/>
  <c r="J29" i="7"/>
  <c r="K29" i="7"/>
  <c r="L29" i="7"/>
  <c r="B30" i="7"/>
  <c r="C30" i="7"/>
  <c r="D30" i="7"/>
  <c r="E30" i="7"/>
  <c r="F30" i="7"/>
  <c r="G30" i="7"/>
  <c r="H30" i="7"/>
  <c r="I30" i="7"/>
  <c r="J30" i="7"/>
  <c r="K30" i="7"/>
  <c r="L30" i="7"/>
  <c r="B31" i="7"/>
  <c r="C31" i="7"/>
  <c r="D31" i="7"/>
  <c r="E31" i="7"/>
  <c r="F31" i="7"/>
  <c r="G31" i="7"/>
  <c r="H31" i="7"/>
  <c r="I31" i="7"/>
  <c r="J31" i="7"/>
  <c r="K31" i="7"/>
  <c r="L31" i="7"/>
  <c r="B32" i="7"/>
  <c r="C32" i="7"/>
  <c r="D32" i="7"/>
  <c r="E32" i="7"/>
  <c r="F32" i="7"/>
  <c r="G32" i="7"/>
  <c r="H32" i="7"/>
  <c r="I32" i="7"/>
  <c r="J32" i="7"/>
  <c r="K32" i="7"/>
  <c r="L32" i="7"/>
  <c r="B33" i="7"/>
  <c r="C33" i="7"/>
  <c r="D33" i="7"/>
  <c r="E33" i="7"/>
  <c r="F33" i="7"/>
  <c r="G33" i="7"/>
  <c r="H33" i="7"/>
  <c r="I33" i="7"/>
  <c r="J33" i="7"/>
  <c r="K33" i="7"/>
  <c r="L33" i="7"/>
  <c r="B34" i="7"/>
  <c r="C34" i="7"/>
  <c r="D34" i="7"/>
  <c r="E34" i="7"/>
  <c r="F34" i="7"/>
  <c r="G34" i="7"/>
  <c r="H34" i="7"/>
  <c r="I34" i="7"/>
  <c r="J34" i="7"/>
  <c r="K34" i="7"/>
  <c r="L34" i="7"/>
  <c r="B35" i="7"/>
  <c r="C35" i="7"/>
  <c r="D35" i="7"/>
  <c r="E35" i="7"/>
  <c r="F35" i="7"/>
  <c r="G35" i="7"/>
  <c r="H35" i="7"/>
  <c r="I35" i="7"/>
  <c r="J35" i="7"/>
  <c r="K35" i="7"/>
  <c r="L35" i="7"/>
  <c r="B36" i="7"/>
  <c r="C36" i="7"/>
  <c r="D36" i="7"/>
  <c r="E36" i="7"/>
  <c r="F36" i="7"/>
  <c r="G36" i="7"/>
  <c r="H36" i="7"/>
  <c r="I36" i="7"/>
  <c r="J36" i="7"/>
  <c r="K36" i="7"/>
  <c r="L36" i="7"/>
  <c r="B37" i="7"/>
  <c r="C37" i="7"/>
  <c r="D37" i="7"/>
  <c r="E37" i="7"/>
  <c r="F37" i="7"/>
  <c r="G37" i="7"/>
  <c r="H37" i="7"/>
  <c r="I37" i="7"/>
  <c r="J37" i="7"/>
  <c r="K37" i="7"/>
  <c r="L37" i="7"/>
  <c r="B38" i="7"/>
  <c r="C38" i="7"/>
  <c r="D38" i="7"/>
  <c r="E38" i="7"/>
  <c r="F38" i="7"/>
  <c r="G38" i="7"/>
  <c r="H38" i="7"/>
  <c r="I38" i="7"/>
  <c r="J38" i="7"/>
  <c r="K38" i="7"/>
  <c r="L38" i="7"/>
  <c r="B39" i="7"/>
  <c r="C39" i="7"/>
  <c r="D39" i="7"/>
  <c r="E39" i="7"/>
  <c r="F39" i="7"/>
  <c r="G39" i="7"/>
  <c r="H39" i="7"/>
  <c r="I39" i="7"/>
  <c r="J39" i="7"/>
  <c r="K39" i="7"/>
  <c r="L39" i="7"/>
  <c r="B40" i="7"/>
  <c r="C40" i="7"/>
  <c r="D40" i="7"/>
  <c r="E40" i="7"/>
  <c r="F40" i="7"/>
  <c r="G40" i="7"/>
  <c r="H40" i="7"/>
  <c r="I40" i="7"/>
  <c r="J40" i="7"/>
  <c r="K40" i="7"/>
  <c r="L40" i="7"/>
  <c r="B41" i="7"/>
  <c r="C41" i="7"/>
  <c r="D41" i="7"/>
  <c r="E41" i="7"/>
  <c r="F41" i="7"/>
  <c r="G41" i="7"/>
  <c r="H41" i="7"/>
  <c r="I41" i="7"/>
  <c r="J41" i="7"/>
  <c r="K41" i="7"/>
  <c r="L41" i="7"/>
  <c r="B5" i="7"/>
  <c r="L5" i="7"/>
  <c r="K5" i="7"/>
  <c r="J5" i="7"/>
  <c r="I5" i="7"/>
  <c r="H5" i="7"/>
  <c r="G5" i="7"/>
  <c r="F5" i="7"/>
  <c r="E5" i="7"/>
  <c r="D5" i="7"/>
  <c r="C5" i="7"/>
  <c r="C3" i="4"/>
  <c r="C4" i="4"/>
  <c r="B2" i="2"/>
  <c r="C2" i="2"/>
  <c r="C167" i="2"/>
  <c r="D167" i="2" s="1"/>
  <c r="B167" i="2"/>
  <c r="C176" i="2"/>
  <c r="D176" i="2" s="1"/>
  <c r="B176" i="2"/>
  <c r="C160" i="2"/>
  <c r="D160" i="2" s="1"/>
  <c r="B160" i="2"/>
  <c r="C153" i="2"/>
  <c r="D153" i="2" s="1"/>
  <c r="B153" i="2"/>
  <c r="C145" i="2"/>
  <c r="D145" i="2" s="1"/>
  <c r="B145" i="2"/>
  <c r="C138" i="2"/>
  <c r="D138" i="2" s="1"/>
  <c r="B138" i="2"/>
  <c r="C134" i="2"/>
  <c r="D134" i="2" s="1"/>
  <c r="B134" i="2"/>
  <c r="C126" i="2"/>
  <c r="D126" i="2" s="1"/>
  <c r="B126" i="2"/>
  <c r="C119" i="2"/>
  <c r="D119" i="2" s="1"/>
  <c r="B119" i="2"/>
  <c r="C111" i="2"/>
  <c r="D111" i="2" s="1"/>
  <c r="B111" i="2"/>
  <c r="C104" i="2"/>
  <c r="D104" i="2" s="1"/>
  <c r="B104" i="2"/>
  <c r="C99" i="2"/>
  <c r="D99" i="2" s="1"/>
  <c r="B99" i="2"/>
  <c r="C95" i="2"/>
  <c r="D95" i="2" s="1"/>
  <c r="B95" i="2"/>
  <c r="C91" i="2"/>
  <c r="D91" i="2" s="1"/>
  <c r="B91" i="2"/>
  <c r="C83" i="2"/>
  <c r="D83" i="2" s="1"/>
  <c r="B83" i="2"/>
  <c r="C1" i="4"/>
  <c r="C76" i="2"/>
  <c r="D76" i="2" s="1"/>
  <c r="B76" i="2"/>
  <c r="C68" i="2"/>
  <c r="D68" i="2" s="1"/>
  <c r="B68" i="2"/>
  <c r="C61" i="2"/>
  <c r="D61" i="2" s="1"/>
  <c r="B61" i="2"/>
  <c r="C46" i="2"/>
  <c r="D46" i="2" s="1"/>
  <c r="B46" i="2"/>
  <c r="C39" i="2"/>
  <c r="D39" i="2" s="1"/>
  <c r="B39" i="2"/>
  <c r="C16" i="2"/>
  <c r="D16" i="2" s="1"/>
  <c r="B16" i="2"/>
  <c r="C9" i="2"/>
  <c r="D9" i="2" s="1"/>
  <c r="B9" i="2"/>
  <c r="F160" i="2" l="1"/>
  <c r="F182" i="2" l="1"/>
  <c r="B2" i="4" s="1"/>
  <c r="B5" i="4" s="1"/>
  <c r="C5" i="4" s="1"/>
  <c r="C2" i="4" l="1"/>
</calcChain>
</file>

<file path=xl/sharedStrings.xml><?xml version="1.0" encoding="utf-8"?>
<sst xmlns="http://schemas.openxmlformats.org/spreadsheetml/2006/main" count="350" uniqueCount="231">
  <si>
    <t>%%%%%%%%%% START %%%%%%%%%%</t>
  </si>
  <si>
    <t>Fecha</t>
  </si>
  <si>
    <t>PosValue</t>
  </si>
  <si>
    <t>$Inversion</t>
  </si>
  <si>
    <t>EUR/USD</t>
  </si>
  <si>
    <t>PNL efecto divisa</t>
  </si>
  <si>
    <t>Date: 03/01/2022, k = 1.0000</t>
  </si>
  <si>
    <t>Equity[1] = 100,000 (0.00%), PosValue = 33,333</t>
  </si>
  <si>
    <t>COST, N = 58, Open = 565.03, Close = 566.71</t>
  </si>
  <si>
    <t>AVGO, N = 50, Open = 666.32, Close = 663.32</t>
  </si>
  <si>
    <t>VRSK, N = 146, Open = 227.66, Close = 221.66</t>
  </si>
  <si>
    <t>--------------------------------</t>
  </si>
  <si>
    <t>Date: 21/01/2022, k = 0.8875</t>
  </si>
  <si>
    <t>Equity[1] = 84,916 (-1.74%), PosValue = 25,121</t>
  </si>
  <si>
    <t>*** COST, N = 53(-5), Open = 481.92, Close = 481.61</t>
  </si>
  <si>
    <t>*** AVGO, N = 46(-4), Open = 546.64, Close = 533.23</t>
  </si>
  <si>
    <t>*** VRSK, N = 128(-18), Open = 197.80, Close = 196.09</t>
  </si>
  <si>
    <t>%%%%%%%%%% ROTACIÓN %%%%%%%%%%</t>
  </si>
  <si>
    <t>Date: 01/02/2022, k = 0.7750</t>
  </si>
  <si>
    <t>Equity[1] = 87,568 (2.60%), PosValue = 22,622</t>
  </si>
  <si>
    <t>VRTX, N = 93, Open = 242.39, Close = 245.66</t>
  </si>
  <si>
    <t>EXC, N = 550, Open = 41.12, Close = 41.24</t>
  </si>
  <si>
    <t>CERN, N = 248, Open = 91.18, Close = 91.25</t>
  </si>
  <si>
    <t>&amp;&amp;&amp;&amp;&amp;&amp;&amp;&amp;&amp;&amp; SPIN OFF EXC &amp;&amp;&amp;&amp;&amp;&amp;&amp;&amp;&amp;&amp;</t>
  </si>
  <si>
    <t>Anterior: 390 títulos de EXC a 57.80 (Open). PosValue = 22,542.</t>
  </si>
  <si>
    <t>---------------- 2 febrero en apertura -------------------</t>
  </si>
  <si>
    <t>Entregan 1 acción de ECG por cada 3 de EXC y bajan el precio de EXC</t>
  </si>
  <si>
    <t xml:space="preserve">EXC: Open = 41.06, NumTit = 390, PosValue = 16013.40 </t>
  </si>
  <si>
    <t>CEG: Open = 50.03, NumTit = 130, PosValue = 6503.60</t>
  </si>
  <si>
    <t>Total = 390 EXC x 41.06 + 130 CEG x 50.03 = 22,517</t>
  </si>
  <si>
    <t>---------------- 1 marzo en apertura ---------------------</t>
  </si>
  <si>
    <t>Rentab EXC = 390 x ( 42.00 - 41.06 ) = 366.60</t>
  </si>
  <si>
    <t>Rentab CEG = 130 x ( 45.62 - 50.03 ) = -573.3</t>
  </si>
  <si>
    <t>Rentab Total Real = 366.60 -573.3 = -206.7</t>
  </si>
  <si>
    <t>Rentab Simulador = EXC 550 x ( 42.00 - 41.06 ) = 517.00</t>
  </si>
  <si>
    <t>Diferencia Real - Simulador = -723.7</t>
  </si>
  <si>
    <t>Hay que restar $723.7 a la rentabilidad del simulador</t>
  </si>
  <si>
    <t>Date: 01/03/2022, k = 0.7750</t>
  </si>
  <si>
    <t>Equity[1] = 87,580 (-0.10%), PosValue = 22,625</t>
  </si>
  <si>
    <t>*** EXC, N = 539(-11), Open = 42.00, Close = 42.23</t>
  </si>
  <si>
    <t>*** CERN, N = 243(-5), Open = 93.28, Close = 93.30</t>
  </si>
  <si>
    <t>CHKP, N = 156, Open = 144.16, Close = 143.90</t>
  </si>
  <si>
    <t>Date: 01/04/2022, k = 0.7750</t>
  </si>
  <si>
    <t>Equity[1] = 89,344 (0.22%), PosValue = 23,081</t>
  </si>
  <si>
    <t>*** EXC, N = 485(-54), Open = 47.60, Close = 47.66</t>
  </si>
  <si>
    <t>*** CERN, N = 246(+3), Open = 93.67, Close = 93.49</t>
  </si>
  <si>
    <t>AEP, N = 231, Open = 99.81, Close = 101.51</t>
  </si>
  <si>
    <t>############### 2 MAYO - NUEVA VERSIÓN DE AUDAZ ###############</t>
  </si>
  <si>
    <t>Equity[cierre 29 abril cartera antigua] = 88,937.20</t>
  </si>
  <si>
    <t>Spin-Off EXC [cartera antigua] = -723.70</t>
  </si>
  <si>
    <t>Equity[cierre 29 abril cartera nueva] = 99,789.30</t>
  </si>
  <si>
    <t>Diferencia a restar a las nuevas estadísticas = 11,575.80</t>
  </si>
  <si>
    <t>%%%%%% May 2022 %%%%%%</t>
  </si>
  <si>
    <t>02/05/2022, Eq1: 99,829, PosValue = 19,966</t>
  </si>
  <si>
    <t>EXC, N = 427, Price = 46.78, Pos = 19,975</t>
  </si>
  <si>
    <t>AEP, N = 202, Price = 99.11, Pos = 20,020</t>
  </si>
  <si>
    <t>VRTX, N = 74, Price = 273.22, Pos = 20,218</t>
  </si>
  <si>
    <t>XEL, N = 272, Price = 73.26, Pos = 19,927</t>
  </si>
  <si>
    <t>KHC, N = 468, Price = 42.63, Pos = 19,951</t>
  </si>
  <si>
    <t>06/05/2022, Eq1: 99,284, PosValue = 21,842</t>
  </si>
  <si>
    <t>* EXC, N = 465(+38), Price = 46.90, Pos = 21,809</t>
  </si>
  <si>
    <t>* AEP, N = 219(+17), Price = 99.66, Pos = 21,826</t>
  </si>
  <si>
    <t>* VRTX, N = 82(+8), Price = 266.37, Pos = 21,842</t>
  </si>
  <si>
    <t>* XEL, N = 300(+28), Price = 72.79, Pos = 21,837</t>
  </si>
  <si>
    <t>* KHC, N = 506(+38), Price = 43.14, Pos = 21,829</t>
  </si>
  <si>
    <t>%%%%%% June 2022 %%%%%%</t>
  </si>
  <si>
    <t>01/06/2022, Eq1: 99,064, PosValue = 21,794</t>
  </si>
  <si>
    <t>* EXC, N = 444(-21), Price = 49.15, Pos = 21,823</t>
  </si>
  <si>
    <t>* XEL, N = 290(-10), Price = 75.34, Pos = 21,849</t>
  </si>
  <si>
    <t>&amp; AMGN, N = 84, Price = 256.74, Pos = 21,566</t>
  </si>
  <si>
    <t>&amp; EA, N = 157, Price = 138.65, Pos = 21,768</t>
  </si>
  <si>
    <t>&amp; GILD, N = 336, Price = 64.85, Pos = 21,790</t>
  </si>
  <si>
    <t>PnL Operativa</t>
  </si>
  <si>
    <t>%</t>
  </si>
  <si>
    <t>Rentabilidad</t>
  </si>
  <si>
    <t>14/06/2022, Eq1: 89,761, PosValue = 21,543</t>
  </si>
  <si>
    <t>* EXC, N = 493(+49), Price = 43.68, Pos = 21,534</t>
  </si>
  <si>
    <t>* XEL, N = 314(+24), Price = 68.39, Pos = 21,474</t>
  </si>
  <si>
    <t>* AMGN, N = 90(+6), Price = 236.77, Pos = 21,309</t>
  </si>
  <si>
    <t>* EA, N = 167(+10), Price = 128.76, Pos = 21,503</t>
  </si>
  <si>
    <t>* GILD, N = 364(+28), Price = 59.15, Pos = 21,531</t>
  </si>
  <si>
    <t>%%%%%% July 2022 %%%%%%</t>
  </si>
  <si>
    <t>01/07/2022, Eq1: 91,632, PosValue = 21,992</t>
  </si>
  <si>
    <t>&amp; MNST, N = 237, Price = 92.70, Pos = 21,970</t>
  </si>
  <si>
    <t>&amp; TMUS, N = 163, Price = 134.54, Pos = 21,930</t>
  </si>
  <si>
    <t>06/07/2022, Eq1: 92,735, PosValue = 20,402</t>
  </si>
  <si>
    <t>* MNST, N = 213(-24), Price = 96.11, Pos = 20,471</t>
  </si>
  <si>
    <t>* TMUS, N = 149(-14), Price = 137.56, Pos = 20,496</t>
  </si>
  <si>
    <t>19/07/2022, Eq1: 92,022, PosValue = 22,085</t>
  </si>
  <si>
    <t>* MNST, N = 232(+19), Price = 95.02, Pos = 22,045</t>
  </si>
  <si>
    <t>* TMUS, N = 164(+15), Price = 134.47, Pos = 22,053</t>
  </si>
  <si>
    <t>%%%%%% August 2022 %%%%%%</t>
  </si>
  <si>
    <t>01/08/2022, Eq1: 94,478, PosValue = 22,675</t>
  </si>
  <si>
    <t>* MNST, N = 228(-4), Price = 99.62, Pos = 22,713</t>
  </si>
  <si>
    <t>* TMUS, N = 159(-5), Price = 143.06, Pos = 22,747</t>
  </si>
  <si>
    <t>&amp; ORLY, N = 32, Price = 703.59, Pos = 22,515</t>
  </si>
  <si>
    <t>&amp; CTAS, N = 53, Price = 425.49, Pos = 22,551</t>
  </si>
  <si>
    <t>&amp; SIRI, N = 3,394, Price = 6.68, Pos = 22,672</t>
  </si>
  <si>
    <t>25/08/2022, Eq1: 92,059, PosValue = 23,935</t>
  </si>
  <si>
    <t>* MNST, N = 264(+36), Price = 90.43, Pos = 23,874</t>
  </si>
  <si>
    <t>* TMUS, N = 164(+5), Price = 145.33, Pos = 23,834</t>
  </si>
  <si>
    <t>* ORLY, N = 33(+1), Price = 711.21, Pos = 23,470</t>
  </si>
  <si>
    <t>* CTAS, N = 55(+2), Price = 429.12, Pos = 23,602</t>
  </si>
  <si>
    <t>* SIRI, N = 3,835(+441), Price = 6.24, Pos = 23,930</t>
  </si>
  <si>
    <t>%%%%%% September 2022 %%%%%%</t>
  </si>
  <si>
    <t>01/09/2022, Eq1: 89,097, PosValue = 23,165</t>
  </si>
  <si>
    <t>* ORLY, N = 33(+0), Price = 697.12, Pos = 23,005</t>
  </si>
  <si>
    <t>&amp; ADP, N = 94, Price = 244.41, Pos = 22,975</t>
  </si>
  <si>
    <t>&amp; VRSK, N = 123, Price = 187.16, Pos = 23,021</t>
  </si>
  <si>
    <t>&amp; KDP, N = 607, Price = 38.12, Pos = 23,139</t>
  </si>
  <si>
    <t>&amp; COST, N = 44, Price = 522.10, Pos = 22,972</t>
  </si>
  <si>
    <t>23/09/2022, Eq1: 83,826, PosValue = 23,471</t>
  </si>
  <si>
    <t>* ORLY, N = 33(+0), Price = 693.56, Pos = 22,887</t>
  </si>
  <si>
    <t>* ADP, N = 101(+7), Price = 230.47, Pos = 23,277</t>
  </si>
  <si>
    <t>* VRSK, N = 134(+11), Price = 175.06, Pos = 23,458</t>
  </si>
  <si>
    <t>* KDP, N = 632(+25), Price = 37.11, Pos = 23,454</t>
  </si>
  <si>
    <t>* COST, N = 48(+4), Price = 487.17, Pos = 23,384</t>
  </si>
  <si>
    <t>%%%%%% October 2022 %%%%%%</t>
  </si>
  <si>
    <t>03/10/2022, Eq1: 81,539, PosValue = 22,831</t>
  </si>
  <si>
    <t>* ORLY, N = 33(-0), Price = 703.35, Pos = 23,211</t>
  </si>
  <si>
    <t>%%%%%% November 2022 %%%%%%</t>
  </si>
  <si>
    <t>01/11/2022, Eq1: 86,520, PosValue = 24,226</t>
  </si>
  <si>
    <t>* ORLY, N = 29(-4), Price = 837.17, Pos = 24,278</t>
  </si>
  <si>
    <t>&amp; AMGN, N = 89, Price = 270.35, Pos = 24,061</t>
  </si>
  <si>
    <t>&amp; HON, N = 118, Price = 204.02, Pos = 24,074</t>
  </si>
  <si>
    <t>&amp; PEP, N = 133, Price = 181.58, Pos = 24,150</t>
  </si>
  <si>
    <t>&amp; PCAR, N = 250, Price = 96.83, Pos = 24,208</t>
  </si>
  <si>
    <t>08/11/2022, Eq1: 87,906, PosValue = 22,856</t>
  </si>
  <si>
    <t>* ORLY, N = 28(-1), Price = 830.20, Pos = 23,246</t>
  </si>
  <si>
    <t>* AMGN, N = 83(-6), Price = 277.02, Pos = 22,993</t>
  </si>
  <si>
    <t>* HON, N = 109(-9), Price = 209.77, Pos = 22,865</t>
  </si>
  <si>
    <t>* PEP, N = 127(-6), Price = 180.21, Pos = 22,887</t>
  </si>
  <si>
    <t>* PCAR, N = 231(-19), Price = 99.14, Pos = 22,901</t>
  </si>
  <si>
    <t>* ORLY, N = 27(-1), Price = 858.41, Pos = 23,177</t>
  </si>
  <si>
    <t>* HON, N = 103(-7), Price = 219.08, Pos = 22,565</t>
  </si>
  <si>
    <t>* PCAR, N = 212(-17), Price = 105.79, Pos = 22,427</t>
  </si>
  <si>
    <t>* GILD, N = 252(-23), Price = 89.03, Pos = 22,436</t>
  </si>
  <si>
    <t>* ROST, N = 188(-17), Price = 119.00, Pos = 22,372</t>
  </si>
  <si>
    <t>%%%%%% December 2022 %%%%%%</t>
  </si>
  <si>
    <t>01/12/2022, Eq1: 92,899, PosValue = 24,154</t>
  </si>
  <si>
    <t>* ORLY, N = 28(-0), Price = 864.54, Pos = 24,207</t>
  </si>
  <si>
    <t>* HON, N = 110(+1), Price = 219.55, Pos = 24,151</t>
  </si>
  <si>
    <t>* PCAR, N = 229(-2), Price = 105.91, Pos = 24,253</t>
  </si>
  <si>
    <t>&amp; GILD, N = 275, Price = 87.83, Pos = 24,153</t>
  </si>
  <si>
    <t>&amp; ROST, N = 205, Price = 117.67, Pos = 24,122</t>
  </si>
  <si>
    <t>05/12/2022, Eq1: 93,141, PosValue = 22,354</t>
  </si>
  <si>
    <t>%%%%%% January 2023 %%%%%%</t>
  </si>
  <si>
    <t>* HON, N = 109(+0), Price = 214.30, Pos = 23,359</t>
  </si>
  <si>
    <t>* GILD, N = 272(+8), Price = 85.85, Pos = 23,351</t>
  </si>
  <si>
    <t>&amp; KHC, N = 574, Price = 40.71, Pos = 23,368</t>
  </si>
  <si>
    <t>&amp; MDLZ, N = 351, Price = 66.65, Pos = 23,394</t>
  </si>
  <si>
    <t>&amp; INCY, N = 291, Price = 80.32, Pos = 23,373</t>
  </si>
  <si>
    <t>02/01/2023, Eq1: 89,978, PosValue = 23,394</t>
  </si>
  <si>
    <t>* ORLY, N = 28(+1), Price = 827.80, Pos = 23,178</t>
  </si>
  <si>
    <t>* HON, N = 109(+6), Price = 211.63, Pos = 23,068</t>
  </si>
  <si>
    <t>* GILD, N = 264(+12), Price = 87.97, Pos = 23,224</t>
  </si>
  <si>
    <t>* ROST, N = 202(+14), Price = 114.89, Pos = 23,208</t>
  </si>
  <si>
    <t>12/12/2022, Eq1: 89,493, PosValue = 23,268</t>
  </si>
  <si>
    <t>i = 238(238), k = 1.3 , *DD = 16.44%(2) RU = 9.77%(1)</t>
  </si>
  <si>
    <t>* PCAR, N = 236(+18), Price = 98.50, Pos = 23,246</t>
  </si>
  <si>
    <t>PNL Cobertura Divisa</t>
  </si>
  <si>
    <t>Ajuste Sist anterior</t>
  </si>
  <si>
    <t>Date/Time</t>
  </si>
  <si>
    <t>Close</t>
  </si>
  <si>
    <t>TOTAL EFECTO DIVISA</t>
  </si>
  <si>
    <t>Symbol</t>
  </si>
  <si>
    <t>Trade</t>
  </si>
  <si>
    <t>Date</t>
  </si>
  <si>
    <t>Price</t>
  </si>
  <si>
    <t>Ex. date</t>
  </si>
  <si>
    <t>Ex. Price</t>
  </si>
  <si>
    <t>% chg</t>
  </si>
  <si>
    <t>Profit</t>
  </si>
  <si>
    <t>% Profit</t>
  </si>
  <si>
    <t>Contracts</t>
  </si>
  <si>
    <t>Position value</t>
  </si>
  <si>
    <t>Cum. Profit</t>
  </si>
  <si>
    <t># bars</t>
  </si>
  <si>
    <t>Profit/bar</t>
  </si>
  <si>
    <t>MAE</t>
  </si>
  <si>
    <t>MFE</t>
  </si>
  <si>
    <t>Scale In/Out</t>
  </si>
  <si>
    <t>AAPL</t>
  </si>
  <si>
    <t>Long</t>
  </si>
  <si>
    <t>1/0</t>
  </si>
  <si>
    <t>COST</t>
  </si>
  <si>
    <t>CTSH</t>
  </si>
  <si>
    <t>AVGO</t>
  </si>
  <si>
    <t>XEL</t>
  </si>
  <si>
    <t>MDLZ</t>
  </si>
  <si>
    <t>PCAR</t>
  </si>
  <si>
    <t>KDP</t>
  </si>
  <si>
    <t>1/2</t>
  </si>
  <si>
    <t>KHC</t>
  </si>
  <si>
    <t>0/1</t>
  </si>
  <si>
    <t>INCY</t>
  </si>
  <si>
    <t>REGN</t>
  </si>
  <si>
    <t>AEP</t>
  </si>
  <si>
    <t>1/3</t>
  </si>
  <si>
    <t>VRTX</t>
  </si>
  <si>
    <t>1/4</t>
  </si>
  <si>
    <t>EXC</t>
  </si>
  <si>
    <t>4/7</t>
  </si>
  <si>
    <t>2/1</t>
  </si>
  <si>
    <t>AMGN</t>
  </si>
  <si>
    <t>EA</t>
  </si>
  <si>
    <t>GILD</t>
  </si>
  <si>
    <t>MNST</t>
  </si>
  <si>
    <t>2/2</t>
  </si>
  <si>
    <t>TMUS</t>
  </si>
  <si>
    <t>CTAS</t>
  </si>
  <si>
    <t>SIRI</t>
  </si>
  <si>
    <t>ADP</t>
  </si>
  <si>
    <t>VRSK</t>
  </si>
  <si>
    <t>PEP</t>
  </si>
  <si>
    <t>ORLY</t>
  </si>
  <si>
    <t>2/3</t>
  </si>
  <si>
    <t>ROST</t>
  </si>
  <si>
    <t>1/1</t>
  </si>
  <si>
    <t>HON</t>
  </si>
  <si>
    <t>Open Long</t>
  </si>
  <si>
    <t>0/0</t>
  </si>
  <si>
    <t>OPERACIONES DEL SISTEMA AUDAZ</t>
  </si>
  <si>
    <t>Mkt</t>
  </si>
  <si>
    <t>Long/Short</t>
  </si>
  <si>
    <t>Num</t>
  </si>
  <si>
    <t>Profit%</t>
  </si>
  <si>
    <t>EQUITY POR DÍAS</t>
  </si>
  <si>
    <t>DRAWDOWN POR DÍAS</t>
  </si>
  <si>
    <t>$PNL POR MESES</t>
  </si>
  <si>
    <t>&amp;6E_CCB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</si>
</sst>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[$-C0A]d\-mmm;@"/>
    <numFmt numFmtId="166" formatCode="#,##0.0_ ;[Red]\-#,##0.0\ "/>
    <numFmt numFmtId="167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i/>
      <sz val="9"/>
      <color rgb="FF0066FF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ECFF"/>
        <bgColor indexed="64"/>
      </patternFill>
    </fill>
    <fill>
      <patternFill patternType="solid">
        <fgColor theme="5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14" fontId="0" fillId="0" borderId="0" xfId="0" applyNumberFormat="1"/>
    <xf numFmtId="0" fontId="18" fillId="0" borderId="0" xfId="0" applyFont="1"/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left"/>
    </xf>
    <xf numFmtId="4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49" fontId="18" fillId="0" borderId="0" xfId="0" applyNumberFormat="1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14" fontId="18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19" fillId="0" borderId="0" xfId="0" applyFont="1"/>
    <xf numFmtId="4" fontId="20" fillId="0" borderId="0" xfId="0" applyNumberFormat="1" applyFont="1"/>
    <xf numFmtId="2" fontId="21" fillId="0" borderId="0" xfId="0" applyNumberFormat="1" applyFont="1"/>
    <xf numFmtId="0" fontId="21" fillId="0" borderId="0" xfId="0" applyFont="1"/>
    <xf numFmtId="4" fontId="19" fillId="0" borderId="0" xfId="0" applyNumberFormat="1" applyFont="1"/>
    <xf numFmtId="2" fontId="22" fillId="0" borderId="0" xfId="0" applyNumberFormat="1" applyFont="1"/>
    <xf numFmtId="0" fontId="22" fillId="0" borderId="0" xfId="0" applyFont="1"/>
    <xf numFmtId="0" fontId="0" fillId="0" borderId="10" xfId="0" applyBorder="1" applyAlignment="1">
      <alignment horizontal="center"/>
    </xf>
    <xf numFmtId="164" fontId="18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4" fontId="16" fillId="0" borderId="12" xfId="0" applyNumberFormat="1" applyFont="1" applyBorder="1" applyAlignment="1">
      <alignment horizontal="center"/>
    </xf>
    <xf numFmtId="0" fontId="21" fillId="33" borderId="0" xfId="0" applyFont="1" applyFill="1" applyAlignment="1">
      <alignment horizontal="center"/>
    </xf>
    <xf numFmtId="14" fontId="21" fillId="0" borderId="0" xfId="0" applyNumberFormat="1" applyFont="1"/>
    <xf numFmtId="10" fontId="21" fillId="0" borderId="0" xfId="0" applyNumberFormat="1" applyFont="1"/>
    <xf numFmtId="49" fontId="21" fillId="0" borderId="0" xfId="0" applyNumberFormat="1" applyFont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0" fontId="24" fillId="0" borderId="0" xfId="0" applyFont="1"/>
    <xf numFmtId="0" fontId="25" fillId="0" borderId="0" xfId="0" applyFont="1" applyAlignment="1">
      <alignment horizontal="left"/>
    </xf>
    <xf numFmtId="1" fontId="0" fillId="0" borderId="0" xfId="0" applyNumberFormat="1" applyAlignment="1">
      <alignment horizontal="center"/>
    </xf>
    <xf numFmtId="0" fontId="16" fillId="0" borderId="0" xfId="0" applyFont="1" applyAlignment="1">
      <alignment horizontal="right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42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33" borderId="0" xfId="0" applyFill="1"/>
    <xf numFmtId="0" fontId="16" fillId="0" borderId="0" xfId="0" applyFont="1" applyAlignment="1">
      <alignment horizontal="left"/>
    </xf>
    <xf numFmtId="10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13" fillId="34" borderId="0" xfId="0" applyFont="1" applyFill="1" applyAlignment="1">
      <alignment horizontal="right"/>
    </xf>
    <xf numFmtId="0" fontId="13" fillId="34" borderId="0" xfId="0" applyFont="1" applyFill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">
    <dxf>
      <font>
        <color rgb="FFFFC000"/>
      </font>
    </dxf>
    <dxf>
      <font>
        <color rgb="FFFFC000"/>
      </font>
    </dxf>
  </dxfs>
  <tableStyles count="0" defaultTableStyle="TableStyleMedium2" defaultPivotStyle="PivotStyleLight16"/>
  <colors>
    <mruColors>
      <color rgb="FFFF8B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Operaciones!$K$2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Operaciones!$K$3:$K$41</c:f>
              <c:numCache>
                <c:formatCode>0</c:formatCode>
                <c:ptCount val="39"/>
                <c:pt idx="0" formatCode="General">
                  <c:v>0</c:v>
                </c:pt>
                <c:pt idx="1">
                  <c:v>0</c:v>
                </c:pt>
                <c:pt idx="2" formatCode="#,##0">
                  <c:v>-424.16</c:v>
                </c:pt>
                <c:pt idx="3" formatCode="#,##0">
                  <c:v>-2453.64</c:v>
                </c:pt>
                <c:pt idx="4" formatCode="#,##0">
                  <c:v>-3235.04</c:v>
                </c:pt>
                <c:pt idx="5" formatCode="#,##0">
                  <c:v>-5638.04</c:v>
                </c:pt>
                <c:pt idx="6" formatCode="#,##0">
                  <c:v>-6336.89</c:v>
                </c:pt>
                <c:pt idx="7" formatCode="#,##0">
                  <c:v>-7014.21</c:v>
                </c:pt>
                <c:pt idx="8" formatCode="#,##0">
                  <c:v>-7383.07</c:v>
                </c:pt>
                <c:pt idx="9" formatCode="#,##0">
                  <c:v>-7414.02</c:v>
                </c:pt>
                <c:pt idx="10" formatCode="#,##0">
                  <c:v>-7124.49</c:v>
                </c:pt>
                <c:pt idx="11" formatCode="#,##0">
                  <c:v>-8381.49</c:v>
                </c:pt>
                <c:pt idx="12" formatCode="#,##0">
                  <c:v>-9638.1</c:v>
                </c:pt>
                <c:pt idx="13" formatCode="#,##0">
                  <c:v>-6758.37</c:v>
                </c:pt>
                <c:pt idx="14" formatCode="#,##0">
                  <c:v>-2534.1999999999998</c:v>
                </c:pt>
                <c:pt idx="15" formatCode="#,##0">
                  <c:v>-5014.0200000000004</c:v>
                </c:pt>
                <c:pt idx="16" formatCode="#,##0">
                  <c:v>-2463.1799999999998</c:v>
                </c:pt>
                <c:pt idx="17" formatCode="#,##0">
                  <c:v>-3203.19</c:v>
                </c:pt>
                <c:pt idx="18" formatCode="#,##0">
                  <c:v>-4423.2299999999996</c:v>
                </c:pt>
                <c:pt idx="19" formatCode="#,##0">
                  <c:v>-7439.48</c:v>
                </c:pt>
                <c:pt idx="20" formatCode="#,##0">
                  <c:v>-8681.2999999999993</c:v>
                </c:pt>
                <c:pt idx="21" formatCode="#,##0">
                  <c:v>-9690.85</c:v>
                </c:pt>
                <c:pt idx="22" formatCode="#,##0">
                  <c:v>-8231.52</c:v>
                </c:pt>
                <c:pt idx="23" formatCode="#,##0">
                  <c:v>-9295.4500000000007</c:v>
                </c:pt>
                <c:pt idx="24" formatCode="#,##0">
                  <c:v>-11156.48</c:v>
                </c:pt>
                <c:pt idx="25" formatCode="#,##0">
                  <c:v>-12586.87</c:v>
                </c:pt>
                <c:pt idx="26" formatCode="#,##0">
                  <c:v>-14500.19</c:v>
                </c:pt>
                <c:pt idx="27" formatCode="#,##0">
                  <c:v>-15864.74</c:v>
                </c:pt>
                <c:pt idx="28" formatCode="#,##0">
                  <c:v>-17935.099999999999</c:v>
                </c:pt>
                <c:pt idx="29" formatCode="#,##0">
                  <c:v>-16393.38</c:v>
                </c:pt>
                <c:pt idx="30" formatCode="#,##0">
                  <c:v>-15851.18</c:v>
                </c:pt>
                <c:pt idx="31" formatCode="#,##0">
                  <c:v>-11230.7</c:v>
                </c:pt>
                <c:pt idx="32" formatCode="#,##0">
                  <c:v>-10119.780000000001</c:v>
                </c:pt>
                <c:pt idx="33" formatCode="#,##0">
                  <c:v>-10499.35</c:v>
                </c:pt>
                <c:pt idx="34" formatCode="#,##0">
                  <c:v>-9383.1200000000008</c:v>
                </c:pt>
                <c:pt idx="35" formatCode="#,##0">
                  <c:v>-10032.49</c:v>
                </c:pt>
                <c:pt idx="36" formatCode="#,##0">
                  <c:v>-10052.49</c:v>
                </c:pt>
                <c:pt idx="37" formatCode="#,##0">
                  <c:v>-10072.49</c:v>
                </c:pt>
                <c:pt idx="38" formatCode="#,##0">
                  <c:v>-10092.49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F-4690-B0CC-972792F2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381176"/>
        <c:axId val="937378224"/>
      </c:lineChart>
      <c:catAx>
        <c:axId val="937381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37378224"/>
        <c:crosses val="autoZero"/>
        <c:auto val="1"/>
        <c:lblAlgn val="ctr"/>
        <c:lblOffset val="100"/>
        <c:noMultiLvlLbl val="0"/>
      </c:catAx>
      <c:valAx>
        <c:axId val="9373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3738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725932</xdr:colOff>
      <xdr:row>59</xdr:row>
      <xdr:rowOff>19473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C857F1-5BED-4895-8965-5B1B7009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9509760"/>
          <a:ext cx="1537462" cy="93387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4</xdr:col>
      <xdr:colOff>753702</xdr:colOff>
      <xdr:row>59</xdr:row>
      <xdr:rowOff>19473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EEEF7C-8E63-4512-9319-4D228717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9509760"/>
          <a:ext cx="1546182" cy="933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773430</xdr:colOff>
      <xdr:row>3</xdr:row>
      <xdr:rowOff>163830</xdr:rowOff>
    </xdr:from>
    <xdr:to>
      <xdr:col>5</xdr:col>
      <xdr:colOff>666750</xdr:colOff>
      <xdr:row>16</xdr:row>
      <xdr:rowOff>102870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F0CEB6-95CA-C7D9-CDA3-59773E3C0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" y="3272790"/>
          <a:ext cx="3855720" cy="2316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240030</xdr:colOff>
      <xdr:row>2</xdr:row>
      <xdr:rowOff>154305</xdr:rowOff>
    </xdr:from>
    <xdr:to>
      <xdr:col>16</xdr:col>
      <xdr:colOff>788670</xdr:colOff>
      <xdr:row>13</xdr:row>
      <xdr:rowOff>57150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C6FC1D-F3F4-50BA-6D24-BD0BC87644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422910</xdr:colOff>
      <xdr:row>1</xdr:row>
      <xdr:rowOff>12554</xdr:rowOff>
    </xdr:from>
    <xdr:to>
      <xdr:col>6</xdr:col>
      <xdr:colOff>655320</xdr:colOff>
      <xdr:row>19</xdr:row>
      <xdr:rowOff>167993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452053-4024-A3DB-0199-CA1772EA5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" y="195434"/>
          <a:ext cx="4987290" cy="3447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667512</xdr:colOff>
      <xdr:row>15</xdr:row>
      <xdr:rowOff>112776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5BCA65-A7F3-48CC-9666-876A7141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598170"/>
          <a:ext cx="3837432" cy="230733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12</xdr:col>
      <xdr:colOff>454152</xdr:colOff>
      <xdr:row>15</xdr:row>
      <xdr:rowOff>118872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941216-7B18-47F2-829A-452E5AC8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360" y="598170"/>
          <a:ext cx="3852672" cy="231343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12</xdr:col>
      <xdr:colOff>667512</xdr:colOff>
      <xdr:row>20</xdr:row>
      <xdr:rowOff>97536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B4B020-6A3B-4087-B581-4DE13219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360" y="3158490"/>
          <a:ext cx="4066032" cy="6461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615696</xdr:colOff>
      <xdr:row>21</xdr:row>
      <xdr:rowOff>179832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A40F1F-AD3D-40DB-B826-51460F39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182880"/>
          <a:ext cx="4578096" cy="38374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6</xdr:col>
      <xdr:colOff>615696</xdr:colOff>
      <xdr:row>40</xdr:row>
      <xdr:rowOff>124968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54773-7F23-4E82-B4C3-FE3C03326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4023360"/>
          <a:ext cx="4578096" cy="3416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88"/>
  <sheetViews>
    <sheetView showGridLines="0" zoomScale="90" zoomScaleNormal="90" workbookViewId="0">
      <selection activeCell="I11" sqref="I11"/>
    </sheetView>
  </sheetViews>
  <sheetFormatPr baseColWidth="10" defaultRowHeight="14.4" x14ac:dyDescent="0.55000000000000004"/>
  <cols>
    <col min="1" max="1" width="46.83984375" customWidth="1"/>
    <col min="2" max="2" width="11.41796875" style="9" customWidth="1"/>
    <col min="3" max="3" width="10.05078125" style="9" customWidth="1"/>
    <col min="4" max="4" width="9.47265625" style="10" bestFit="1" customWidth="1"/>
    <col min="5" max="5" width="11.62890625" style="9" bestFit="1" customWidth="1"/>
    <col min="6" max="6" width="14.05078125" style="11" bestFit="1" customWidth="1"/>
  </cols>
  <sheetData>
    <row r="1" spans="1:6" x14ac:dyDescent="0.55000000000000004">
      <c r="A1" s="2" t="s">
        <v>0</v>
      </c>
      <c r="B1" s="3" t="s">
        <v>1</v>
      </c>
      <c r="C1" s="3" t="s">
        <v>2</v>
      </c>
      <c r="D1" s="4" t="s">
        <v>3</v>
      </c>
      <c r="E1" s="3" t="s">
        <v>4</v>
      </c>
      <c r="F1" s="5" t="s">
        <v>5</v>
      </c>
    </row>
    <row r="2" spans="1:6" x14ac:dyDescent="0.55000000000000004">
      <c r="A2" s="2" t="s">
        <v>6</v>
      </c>
      <c r="B2" s="12" t="str">
        <f>MID(A2,6,11)</f>
        <v xml:space="preserve"> 03/01/2022</v>
      </c>
      <c r="C2" s="3" t="str">
        <f>RIGHT(A3,6)</f>
        <v>33,333</v>
      </c>
      <c r="D2" s="4">
        <v>100000</v>
      </c>
      <c r="E2" s="7">
        <f>VLOOKUP(DATEVALUE(B2),Eurodolar!$A$2:$B$254,2,FALSE)</f>
        <v>1.1545000000000001</v>
      </c>
      <c r="F2" s="6">
        <v>0</v>
      </c>
    </row>
    <row r="3" spans="1:6" x14ac:dyDescent="0.55000000000000004">
      <c r="A3" s="2" t="s">
        <v>7</v>
      </c>
      <c r="B3" s="12"/>
      <c r="C3" s="3"/>
      <c r="D3" s="4"/>
      <c r="E3" s="7"/>
      <c r="F3" s="6"/>
    </row>
    <row r="4" spans="1:6" x14ac:dyDescent="0.55000000000000004">
      <c r="A4" s="2" t="s">
        <v>8</v>
      </c>
      <c r="B4" s="12"/>
      <c r="C4" s="3"/>
      <c r="D4" s="4"/>
      <c r="E4" s="7"/>
      <c r="F4" s="6"/>
    </row>
    <row r="5" spans="1:6" x14ac:dyDescent="0.55000000000000004">
      <c r="A5" s="2" t="s">
        <v>9</v>
      </c>
      <c r="B5" s="12"/>
      <c r="C5" s="3"/>
      <c r="D5" s="4"/>
      <c r="E5" s="7"/>
      <c r="F5" s="6"/>
    </row>
    <row r="6" spans="1:6" x14ac:dyDescent="0.55000000000000004">
      <c r="A6" s="2" t="s">
        <v>10</v>
      </c>
      <c r="B6" s="12"/>
      <c r="C6" s="3"/>
      <c r="D6" s="4"/>
      <c r="E6" s="7"/>
      <c r="F6" s="6"/>
    </row>
    <row r="7" spans="1:6" x14ac:dyDescent="0.55000000000000004">
      <c r="A7" s="2" t="s">
        <v>11</v>
      </c>
      <c r="B7" s="12"/>
      <c r="C7" s="3"/>
      <c r="D7" s="4"/>
      <c r="E7" s="7"/>
      <c r="F7" s="6"/>
    </row>
    <row r="8" spans="1:6" x14ac:dyDescent="0.55000000000000004">
      <c r="A8" s="2" t="s">
        <v>12</v>
      </c>
      <c r="B8" s="12"/>
      <c r="C8" s="3"/>
      <c r="D8" s="4"/>
      <c r="E8" s="7"/>
      <c r="F8" s="6"/>
    </row>
    <row r="9" spans="1:6" x14ac:dyDescent="0.55000000000000004">
      <c r="A9" s="2" t="s">
        <v>13</v>
      </c>
      <c r="B9" s="12" t="str">
        <f>MID(A8,6,11)</f>
        <v xml:space="preserve"> 21/01/2022</v>
      </c>
      <c r="C9" s="3" t="str">
        <f>RIGHT(A9,6)</f>
        <v>25,121</v>
      </c>
      <c r="D9" s="4">
        <f>C9*3</f>
        <v>75363</v>
      </c>
      <c r="E9" s="7">
        <f>VLOOKUP(DATEVALUE(B9),Eurodolar!$A$2:$B$254,2,FALSE)</f>
        <v>1.1586000000000001</v>
      </c>
      <c r="F9" s="6">
        <f>(E2-E9)*D2</f>
        <v>-409.99999999999926</v>
      </c>
    </row>
    <row r="10" spans="1:6" x14ac:dyDescent="0.55000000000000004">
      <c r="A10" s="2" t="s">
        <v>14</v>
      </c>
      <c r="B10" s="12"/>
      <c r="C10" s="3"/>
      <c r="D10" s="4"/>
      <c r="E10" s="7"/>
      <c r="F10" s="6"/>
    </row>
    <row r="11" spans="1:6" x14ac:dyDescent="0.55000000000000004">
      <c r="A11" s="2" t="s">
        <v>15</v>
      </c>
      <c r="B11" s="12"/>
      <c r="C11" s="3"/>
      <c r="D11" s="4"/>
      <c r="E11" s="7"/>
      <c r="F11" s="6"/>
    </row>
    <row r="12" spans="1:6" x14ac:dyDescent="0.55000000000000004">
      <c r="A12" s="2" t="s">
        <v>16</v>
      </c>
      <c r="B12" s="12"/>
      <c r="C12" s="3"/>
      <c r="D12" s="4"/>
      <c r="E12" s="7"/>
      <c r="F12" s="6"/>
    </row>
    <row r="13" spans="1:6" x14ac:dyDescent="0.55000000000000004">
      <c r="A13" s="2" t="s">
        <v>11</v>
      </c>
      <c r="B13" s="12"/>
      <c r="C13" s="3"/>
      <c r="D13" s="4"/>
      <c r="E13" s="7"/>
      <c r="F13" s="6"/>
    </row>
    <row r="14" spans="1:6" x14ac:dyDescent="0.55000000000000004">
      <c r="A14" s="2" t="s">
        <v>17</v>
      </c>
      <c r="B14" s="12"/>
      <c r="C14" s="3"/>
      <c r="D14" s="4"/>
      <c r="E14" s="7"/>
      <c r="F14" s="6"/>
    </row>
    <row r="15" spans="1:6" x14ac:dyDescent="0.55000000000000004">
      <c r="A15" s="2" t="s">
        <v>18</v>
      </c>
      <c r="B15" s="12"/>
      <c r="C15" s="3"/>
      <c r="D15" s="4"/>
      <c r="E15" s="7"/>
      <c r="F15" s="6"/>
    </row>
    <row r="16" spans="1:6" x14ac:dyDescent="0.55000000000000004">
      <c r="A16" s="2" t="s">
        <v>19</v>
      </c>
      <c r="B16" s="12" t="str">
        <f>MID(A15,6,11)</f>
        <v xml:space="preserve"> 01/02/2022</v>
      </c>
      <c r="C16" s="3" t="str">
        <f>RIGHT(A16,6)</f>
        <v>22,622</v>
      </c>
      <c r="D16" s="4">
        <f>C16*3</f>
        <v>67866</v>
      </c>
      <c r="E16" s="7">
        <f>VLOOKUP(DATEVALUE(B16),Eurodolar!$A$2:$B$254,2,FALSE)</f>
        <v>1.1494</v>
      </c>
      <c r="F16" s="6">
        <f>(E9-E16)*D9</f>
        <v>693.33960000000729</v>
      </c>
    </row>
    <row r="17" spans="1:6" x14ac:dyDescent="0.55000000000000004">
      <c r="A17" s="2" t="s">
        <v>20</v>
      </c>
      <c r="B17" s="12"/>
      <c r="C17" s="3"/>
      <c r="D17" s="4"/>
      <c r="E17" s="7"/>
      <c r="F17" s="6"/>
    </row>
    <row r="18" spans="1:6" x14ac:dyDescent="0.55000000000000004">
      <c r="A18" s="2" t="s">
        <v>21</v>
      </c>
      <c r="B18" s="12"/>
      <c r="C18" s="3"/>
      <c r="D18" s="4"/>
      <c r="E18" s="7"/>
      <c r="F18" s="6"/>
    </row>
    <row r="19" spans="1:6" x14ac:dyDescent="0.55000000000000004">
      <c r="A19" s="2" t="s">
        <v>22</v>
      </c>
      <c r="B19" s="12"/>
      <c r="C19" s="3"/>
      <c r="D19" s="4"/>
      <c r="E19" s="7"/>
      <c r="F19" s="6"/>
    </row>
    <row r="20" spans="1:6" x14ac:dyDescent="0.55000000000000004">
      <c r="A20" s="2" t="s">
        <v>11</v>
      </c>
      <c r="B20" s="12"/>
      <c r="C20" s="3"/>
      <c r="D20" s="4"/>
      <c r="E20" s="7"/>
      <c r="F20" s="6"/>
    </row>
    <row r="21" spans="1:6" x14ac:dyDescent="0.55000000000000004">
      <c r="A21" s="2"/>
      <c r="B21" s="12"/>
      <c r="C21" s="3"/>
      <c r="D21" s="4"/>
      <c r="E21" s="7"/>
      <c r="F21" s="6"/>
    </row>
    <row r="22" spans="1:6" x14ac:dyDescent="0.55000000000000004">
      <c r="A22" s="2" t="s">
        <v>23</v>
      </c>
      <c r="B22" s="12"/>
      <c r="C22" s="3"/>
      <c r="D22" s="4"/>
      <c r="E22" s="7"/>
      <c r="F22" s="6"/>
    </row>
    <row r="23" spans="1:6" x14ac:dyDescent="0.55000000000000004">
      <c r="A23" s="2"/>
      <c r="B23" s="12"/>
      <c r="C23" s="3"/>
      <c r="D23" s="4"/>
      <c r="E23" s="7"/>
      <c r="F23" s="6"/>
    </row>
    <row r="24" spans="1:6" x14ac:dyDescent="0.55000000000000004">
      <c r="A24" s="2" t="s">
        <v>24</v>
      </c>
      <c r="B24" s="12"/>
      <c r="C24" s="3"/>
      <c r="D24" s="4"/>
      <c r="E24" s="7"/>
      <c r="F24" s="6"/>
    </row>
    <row r="25" spans="1:6" x14ac:dyDescent="0.55000000000000004">
      <c r="A25" s="8" t="s">
        <v>25</v>
      </c>
      <c r="B25" s="12"/>
      <c r="C25" s="3"/>
      <c r="D25" s="4"/>
      <c r="E25" s="7"/>
      <c r="F25" s="6"/>
    </row>
    <row r="26" spans="1:6" x14ac:dyDescent="0.55000000000000004">
      <c r="A26" s="2" t="s">
        <v>26</v>
      </c>
      <c r="B26" s="12"/>
      <c r="C26" s="3"/>
      <c r="D26" s="4"/>
      <c r="E26" s="7"/>
      <c r="F26" s="6"/>
    </row>
    <row r="27" spans="1:6" x14ac:dyDescent="0.55000000000000004">
      <c r="A27" s="2" t="s">
        <v>27</v>
      </c>
      <c r="B27" s="12"/>
      <c r="C27" s="3"/>
      <c r="D27" s="4"/>
      <c r="E27" s="7"/>
      <c r="F27" s="6"/>
    </row>
    <row r="28" spans="1:6" x14ac:dyDescent="0.55000000000000004">
      <c r="A28" s="2" t="s">
        <v>28</v>
      </c>
      <c r="B28" s="12"/>
      <c r="C28" s="3"/>
      <c r="D28" s="4"/>
      <c r="E28" s="7"/>
      <c r="F28" s="6"/>
    </row>
    <row r="29" spans="1:6" x14ac:dyDescent="0.55000000000000004">
      <c r="A29" s="2" t="s">
        <v>29</v>
      </c>
      <c r="B29" s="12"/>
      <c r="C29" s="3"/>
      <c r="D29" s="4"/>
      <c r="E29" s="7"/>
      <c r="F29" s="6"/>
    </row>
    <row r="30" spans="1:6" x14ac:dyDescent="0.55000000000000004">
      <c r="A30" s="8" t="s">
        <v>30</v>
      </c>
      <c r="B30" s="12"/>
      <c r="C30" s="3"/>
      <c r="D30" s="4"/>
      <c r="E30" s="7"/>
      <c r="F30" s="6"/>
    </row>
    <row r="31" spans="1:6" x14ac:dyDescent="0.55000000000000004">
      <c r="A31" s="2" t="s">
        <v>31</v>
      </c>
      <c r="B31" s="12"/>
      <c r="C31" s="3"/>
      <c r="D31" s="4"/>
      <c r="E31" s="7"/>
      <c r="F31" s="6"/>
    </row>
    <row r="32" spans="1:6" x14ac:dyDescent="0.55000000000000004">
      <c r="A32" s="2" t="s">
        <v>32</v>
      </c>
      <c r="B32" s="12"/>
      <c r="C32" s="3"/>
      <c r="D32" s="4"/>
      <c r="E32" s="7"/>
      <c r="F32" s="6"/>
    </row>
    <row r="33" spans="1:6" x14ac:dyDescent="0.55000000000000004">
      <c r="A33" s="2" t="s">
        <v>33</v>
      </c>
      <c r="B33" s="12"/>
      <c r="C33" s="3"/>
      <c r="D33" s="4"/>
      <c r="E33" s="7"/>
      <c r="F33" s="6"/>
    </row>
    <row r="34" spans="1:6" x14ac:dyDescent="0.55000000000000004">
      <c r="A34" s="2" t="s">
        <v>34</v>
      </c>
      <c r="B34" s="12"/>
      <c r="C34" s="3"/>
      <c r="D34" s="4"/>
      <c r="E34" s="7"/>
      <c r="F34" s="6"/>
    </row>
    <row r="35" spans="1:6" x14ac:dyDescent="0.55000000000000004">
      <c r="A35" s="2" t="s">
        <v>35</v>
      </c>
      <c r="B35" s="12"/>
      <c r="C35" s="3"/>
      <c r="D35" s="4"/>
      <c r="E35" s="7"/>
      <c r="F35" s="6"/>
    </row>
    <row r="36" spans="1:6" x14ac:dyDescent="0.55000000000000004">
      <c r="A36" s="2" t="s">
        <v>36</v>
      </c>
      <c r="B36" s="12"/>
      <c r="C36" s="3"/>
      <c r="D36" s="4"/>
      <c r="E36" s="7"/>
      <c r="F36" s="6"/>
    </row>
    <row r="37" spans="1:6" x14ac:dyDescent="0.55000000000000004">
      <c r="A37" s="2" t="s">
        <v>11</v>
      </c>
      <c r="B37" s="12"/>
      <c r="C37" s="3"/>
      <c r="D37" s="4"/>
      <c r="E37" s="7"/>
      <c r="F37" s="6"/>
    </row>
    <row r="38" spans="1:6" x14ac:dyDescent="0.55000000000000004">
      <c r="A38" s="2" t="s">
        <v>17</v>
      </c>
      <c r="B38" s="12"/>
      <c r="C38" s="3"/>
      <c r="D38" s="4"/>
      <c r="E38" s="7"/>
      <c r="F38" s="6"/>
    </row>
    <row r="39" spans="1:6" x14ac:dyDescent="0.55000000000000004">
      <c r="A39" s="2" t="s">
        <v>37</v>
      </c>
      <c r="B39" s="12" t="str">
        <f>MID(A39,6,11)</f>
        <v xml:space="preserve"> 01/03/2022</v>
      </c>
      <c r="C39" s="3" t="str">
        <f>RIGHT(A40,6)</f>
        <v>22,625</v>
      </c>
      <c r="D39" s="4">
        <f>C39*3</f>
        <v>67875</v>
      </c>
      <c r="E39" s="7">
        <f>VLOOKUP(DATEVALUE(B39),Eurodolar!$A$2:$B$254,2,FALSE)</f>
        <v>1.1358999999999999</v>
      </c>
      <c r="F39" s="6">
        <f>(E16-E39)*D16</f>
        <v>916.19100000000458</v>
      </c>
    </row>
    <row r="40" spans="1:6" x14ac:dyDescent="0.55000000000000004">
      <c r="A40" s="2" t="s">
        <v>38</v>
      </c>
      <c r="B40" s="12"/>
      <c r="C40" s="3"/>
      <c r="D40" s="4"/>
      <c r="E40" s="7"/>
      <c r="F40" s="6"/>
    </row>
    <row r="41" spans="1:6" x14ac:dyDescent="0.55000000000000004">
      <c r="A41" s="2" t="s">
        <v>39</v>
      </c>
      <c r="B41" s="12"/>
      <c r="C41" s="3"/>
      <c r="D41" s="4"/>
      <c r="E41" s="7"/>
      <c r="F41" s="6"/>
    </row>
    <row r="42" spans="1:6" x14ac:dyDescent="0.55000000000000004">
      <c r="A42" s="2" t="s">
        <v>40</v>
      </c>
      <c r="B42" s="12"/>
      <c r="C42" s="3"/>
      <c r="D42" s="4"/>
      <c r="E42" s="7"/>
      <c r="F42" s="6"/>
    </row>
    <row r="43" spans="1:6" x14ac:dyDescent="0.55000000000000004">
      <c r="A43" s="2" t="s">
        <v>41</v>
      </c>
      <c r="B43" s="12"/>
      <c r="C43" s="3"/>
      <c r="D43" s="4"/>
      <c r="E43" s="7"/>
      <c r="F43" s="6"/>
    </row>
    <row r="44" spans="1:6" x14ac:dyDescent="0.55000000000000004">
      <c r="A44" s="2" t="s">
        <v>11</v>
      </c>
      <c r="B44" s="12"/>
      <c r="C44" s="3"/>
      <c r="D44" s="4"/>
      <c r="E44" s="7"/>
      <c r="F44" s="6"/>
    </row>
    <row r="45" spans="1:6" x14ac:dyDescent="0.55000000000000004">
      <c r="A45" s="2" t="s">
        <v>17</v>
      </c>
      <c r="B45" s="12"/>
      <c r="C45" s="3"/>
      <c r="D45" s="4"/>
      <c r="E45" s="7"/>
      <c r="F45" s="6"/>
    </row>
    <row r="46" spans="1:6" x14ac:dyDescent="0.55000000000000004">
      <c r="A46" s="2" t="s">
        <v>42</v>
      </c>
      <c r="B46" s="12" t="str">
        <f>MID(A46,6,11)</f>
        <v xml:space="preserve"> 01/04/2022</v>
      </c>
      <c r="C46" s="3" t="str">
        <f>RIGHT(A47,6)</f>
        <v>23,081</v>
      </c>
      <c r="D46" s="4">
        <f>C46*3</f>
        <v>69243</v>
      </c>
      <c r="E46" s="7">
        <f>VLOOKUP(DATEVALUE(B46),Eurodolar!$A$2:$B$254,2,FALSE)</f>
        <v>1.1264000000000001</v>
      </c>
      <c r="F46" s="6">
        <f>(E39-E46)*D39</f>
        <v>644.81249999998931</v>
      </c>
    </row>
    <row r="47" spans="1:6" x14ac:dyDescent="0.55000000000000004">
      <c r="A47" s="2" t="s">
        <v>43</v>
      </c>
      <c r="B47" s="12"/>
      <c r="C47" s="3"/>
      <c r="D47" s="4"/>
      <c r="E47" s="7"/>
      <c r="F47" s="6"/>
    </row>
    <row r="48" spans="1:6" x14ac:dyDescent="0.55000000000000004">
      <c r="A48" s="2" t="s">
        <v>44</v>
      </c>
      <c r="B48" s="12"/>
      <c r="C48" s="3"/>
      <c r="D48" s="4"/>
      <c r="E48" s="7"/>
      <c r="F48" s="6"/>
    </row>
    <row r="49" spans="1:6" x14ac:dyDescent="0.55000000000000004">
      <c r="A49" s="2" t="s">
        <v>45</v>
      </c>
      <c r="B49" s="12"/>
      <c r="C49" s="3"/>
      <c r="D49" s="4"/>
      <c r="E49" s="7"/>
      <c r="F49" s="6"/>
    </row>
    <row r="50" spans="1:6" x14ac:dyDescent="0.55000000000000004">
      <c r="A50" s="2" t="s">
        <v>46</v>
      </c>
      <c r="B50" s="12"/>
      <c r="C50" s="3"/>
      <c r="D50" s="4"/>
      <c r="E50" s="7"/>
      <c r="F50" s="6"/>
    </row>
    <row r="51" spans="1:6" x14ac:dyDescent="0.55000000000000004">
      <c r="A51" s="2" t="s">
        <v>11</v>
      </c>
      <c r="B51" s="12"/>
      <c r="C51" s="3"/>
      <c r="D51" s="4"/>
      <c r="E51" s="7"/>
      <c r="F51" s="6"/>
    </row>
    <row r="52" spans="1:6" x14ac:dyDescent="0.55000000000000004">
      <c r="B52" s="13"/>
      <c r="E52" s="7"/>
    </row>
    <row r="53" spans="1:6" x14ac:dyDescent="0.55000000000000004">
      <c r="A53" t="s">
        <v>47</v>
      </c>
      <c r="B53" s="13"/>
      <c r="E53" s="7"/>
    </row>
    <row r="54" spans="1:6" x14ac:dyDescent="0.55000000000000004">
      <c r="B54" s="13"/>
      <c r="E54" s="7"/>
    </row>
    <row r="55" spans="1:6" x14ac:dyDescent="0.55000000000000004">
      <c r="A55" t="s">
        <v>48</v>
      </c>
      <c r="B55" s="13"/>
      <c r="E55" s="7"/>
    </row>
    <row r="56" spans="1:6" x14ac:dyDescent="0.55000000000000004">
      <c r="A56" t="s">
        <v>49</v>
      </c>
      <c r="B56" s="13"/>
      <c r="E56" s="7"/>
    </row>
    <row r="57" spans="1:6" x14ac:dyDescent="0.55000000000000004">
      <c r="A57" t="s">
        <v>50</v>
      </c>
      <c r="B57" s="13"/>
      <c r="E57" s="7"/>
    </row>
    <row r="58" spans="1:6" x14ac:dyDescent="0.55000000000000004">
      <c r="A58" t="s">
        <v>51</v>
      </c>
      <c r="B58" s="13"/>
      <c r="E58" s="7"/>
    </row>
    <row r="59" spans="1:6" x14ac:dyDescent="0.55000000000000004">
      <c r="B59" s="13"/>
      <c r="E59" s="7"/>
    </row>
    <row r="60" spans="1:6" x14ac:dyDescent="0.55000000000000004">
      <c r="A60" t="s">
        <v>52</v>
      </c>
      <c r="B60" s="13"/>
      <c r="E60" s="7"/>
    </row>
    <row r="61" spans="1:6" x14ac:dyDescent="0.55000000000000004">
      <c r="A61" t="s">
        <v>53</v>
      </c>
      <c r="B61" s="13" t="str">
        <f>LEFT(A61,10)</f>
        <v>02/05/2022</v>
      </c>
      <c r="C61" s="9" t="str">
        <f>RIGHT(A61,6)</f>
        <v>19,966</v>
      </c>
      <c r="D61" s="10">
        <f>C61*5</f>
        <v>99830</v>
      </c>
      <c r="E61" s="7">
        <f>VLOOKUP(DATEVALUE(B61),Eurodolar!$A$2:$B$254,2,FALSE)</f>
        <v>1.0706</v>
      </c>
      <c r="F61" s="11">
        <f>(E46-E61)*D46</f>
        <v>3863.7594000000049</v>
      </c>
    </row>
    <row r="62" spans="1:6" x14ac:dyDescent="0.55000000000000004">
      <c r="A62" t="s">
        <v>54</v>
      </c>
      <c r="B62" s="13"/>
      <c r="E62" s="7"/>
    </row>
    <row r="63" spans="1:6" x14ac:dyDescent="0.55000000000000004">
      <c r="A63" t="s">
        <v>55</v>
      </c>
      <c r="B63" s="13"/>
      <c r="E63" s="7"/>
    </row>
    <row r="64" spans="1:6" x14ac:dyDescent="0.55000000000000004">
      <c r="A64" t="s">
        <v>56</v>
      </c>
      <c r="B64" s="13"/>
      <c r="E64" s="7"/>
    </row>
    <row r="65" spans="1:6" x14ac:dyDescent="0.55000000000000004">
      <c r="A65" t="s">
        <v>57</v>
      </c>
      <c r="B65" s="13"/>
      <c r="E65" s="7"/>
    </row>
    <row r="66" spans="1:6" x14ac:dyDescent="0.55000000000000004">
      <c r="A66" t="s">
        <v>58</v>
      </c>
      <c r="B66" s="13"/>
      <c r="E66" s="7"/>
    </row>
    <row r="67" spans="1:6" x14ac:dyDescent="0.55000000000000004">
      <c r="A67" t="s">
        <v>11</v>
      </c>
      <c r="B67" s="13"/>
      <c r="E67" s="7"/>
    </row>
    <row r="68" spans="1:6" x14ac:dyDescent="0.55000000000000004">
      <c r="A68" t="s">
        <v>59</v>
      </c>
      <c r="B68" s="13" t="str">
        <f>LEFT(A68,10)</f>
        <v>06/05/2022</v>
      </c>
      <c r="C68" s="9" t="str">
        <f>RIGHT(A68,6)</f>
        <v>21,842</v>
      </c>
      <c r="D68" s="10">
        <f>C68*5</f>
        <v>109210</v>
      </c>
      <c r="E68" s="7">
        <f>VLOOKUP(DATEVALUE(B68),Eurodolar!$A$2:$B$254,2,FALSE)</f>
        <v>1.0759000000000001</v>
      </c>
      <c r="F68" s="11">
        <f>(E61-E68)*D61</f>
        <v>-529.09900000000823</v>
      </c>
    </row>
    <row r="69" spans="1:6" x14ac:dyDescent="0.55000000000000004">
      <c r="A69" t="s">
        <v>60</v>
      </c>
      <c r="B69" s="13"/>
      <c r="E69" s="7"/>
    </row>
    <row r="70" spans="1:6" x14ac:dyDescent="0.55000000000000004">
      <c r="A70" t="s">
        <v>61</v>
      </c>
      <c r="B70" s="13"/>
      <c r="E70" s="7"/>
    </row>
    <row r="71" spans="1:6" x14ac:dyDescent="0.55000000000000004">
      <c r="A71" t="s">
        <v>62</v>
      </c>
      <c r="B71" s="13"/>
      <c r="E71" s="7"/>
    </row>
    <row r="72" spans="1:6" x14ac:dyDescent="0.55000000000000004">
      <c r="A72" t="s">
        <v>63</v>
      </c>
      <c r="B72" s="13"/>
      <c r="E72" s="7"/>
    </row>
    <row r="73" spans="1:6" x14ac:dyDescent="0.55000000000000004">
      <c r="A73" t="s">
        <v>64</v>
      </c>
      <c r="B73" s="13"/>
      <c r="E73" s="7"/>
    </row>
    <row r="74" spans="1:6" x14ac:dyDescent="0.55000000000000004">
      <c r="A74" t="s">
        <v>11</v>
      </c>
      <c r="B74" s="13"/>
      <c r="E74" s="7"/>
    </row>
    <row r="75" spans="1:6" x14ac:dyDescent="0.55000000000000004">
      <c r="A75" t="s">
        <v>65</v>
      </c>
      <c r="B75" s="13"/>
      <c r="E75" s="7"/>
    </row>
    <row r="76" spans="1:6" x14ac:dyDescent="0.55000000000000004">
      <c r="A76" t="s">
        <v>66</v>
      </c>
      <c r="B76" s="13" t="str">
        <f>LEFT(A76,10)</f>
        <v>01/06/2022</v>
      </c>
      <c r="C76" s="9" t="str">
        <f>RIGHT(A76,6)</f>
        <v>21,794</v>
      </c>
      <c r="D76" s="10">
        <f>C76*5</f>
        <v>108970</v>
      </c>
      <c r="E76" s="7">
        <f>VLOOKUP(DATEVALUE(B76),Eurodolar!$A$2:$B$254,2,FALSE)</f>
        <v>1.0855999999999999</v>
      </c>
      <c r="F76" s="11">
        <f>(E68-E76)*D68</f>
        <v>-1059.3369999999804</v>
      </c>
    </row>
    <row r="77" spans="1:6" x14ac:dyDescent="0.55000000000000004">
      <c r="A77" t="s">
        <v>67</v>
      </c>
      <c r="B77" s="13"/>
      <c r="E77" s="7"/>
    </row>
    <row r="78" spans="1:6" x14ac:dyDescent="0.55000000000000004">
      <c r="A78" t="s">
        <v>68</v>
      </c>
      <c r="B78" s="13"/>
      <c r="E78" s="7"/>
    </row>
    <row r="79" spans="1:6" x14ac:dyDescent="0.55000000000000004">
      <c r="A79" t="s">
        <v>69</v>
      </c>
      <c r="B79" s="13"/>
      <c r="E79" s="7"/>
    </row>
    <row r="80" spans="1:6" x14ac:dyDescent="0.55000000000000004">
      <c r="A80" t="s">
        <v>70</v>
      </c>
      <c r="B80" s="13"/>
      <c r="E80" s="7"/>
    </row>
    <row r="81" spans="1:6" x14ac:dyDescent="0.55000000000000004">
      <c r="A81" t="s">
        <v>71</v>
      </c>
      <c r="B81" s="13"/>
      <c r="E81" s="7"/>
    </row>
    <row r="82" spans="1:6" x14ac:dyDescent="0.55000000000000004">
      <c r="A82" t="s">
        <v>11</v>
      </c>
      <c r="B82" s="13"/>
      <c r="E82" s="7"/>
    </row>
    <row r="83" spans="1:6" x14ac:dyDescent="0.55000000000000004">
      <c r="A83" t="s">
        <v>75</v>
      </c>
      <c r="B83" s="13" t="str">
        <f>LEFT(A83,10)</f>
        <v>14/06/2022</v>
      </c>
      <c r="C83" s="9" t="str">
        <f>RIGHT(A83,6)</f>
        <v>21,543</v>
      </c>
      <c r="D83" s="10">
        <f>C83*5</f>
        <v>107715</v>
      </c>
      <c r="E83" s="7">
        <f>VLOOKUP(DATEVALUE(B83),Eurodolar!$A$2:$B$254,2,FALSE)</f>
        <v>1.0613999999999999</v>
      </c>
      <c r="F83" s="11">
        <f>(E76-E83)*D76</f>
        <v>2637.0740000000001</v>
      </c>
    </row>
    <row r="84" spans="1:6" x14ac:dyDescent="0.55000000000000004">
      <c r="A84" t="s">
        <v>76</v>
      </c>
      <c r="E84" s="7"/>
    </row>
    <row r="85" spans="1:6" x14ac:dyDescent="0.55000000000000004">
      <c r="A85" t="s">
        <v>77</v>
      </c>
      <c r="E85" s="7"/>
    </row>
    <row r="86" spans="1:6" x14ac:dyDescent="0.55000000000000004">
      <c r="A86" t="s">
        <v>78</v>
      </c>
      <c r="E86" s="7"/>
    </row>
    <row r="87" spans="1:6" x14ac:dyDescent="0.55000000000000004">
      <c r="A87" t="s">
        <v>79</v>
      </c>
      <c r="E87" s="7"/>
    </row>
    <row r="88" spans="1:6" x14ac:dyDescent="0.55000000000000004">
      <c r="A88" t="s">
        <v>80</v>
      </c>
      <c r="E88" s="7"/>
    </row>
    <row r="89" spans="1:6" x14ac:dyDescent="0.55000000000000004">
      <c r="A89" t="s">
        <v>11</v>
      </c>
      <c r="E89" s="7"/>
    </row>
    <row r="90" spans="1:6" x14ac:dyDescent="0.55000000000000004">
      <c r="A90" t="s">
        <v>81</v>
      </c>
      <c r="E90" s="7"/>
    </row>
    <row r="91" spans="1:6" x14ac:dyDescent="0.55000000000000004">
      <c r="A91" t="s">
        <v>82</v>
      </c>
      <c r="B91" s="13" t="str">
        <f>LEFT(A91,10)</f>
        <v>01/07/2022</v>
      </c>
      <c r="C91" s="9" t="str">
        <f>RIGHT(A91,6)</f>
        <v>21,992</v>
      </c>
      <c r="D91" s="10">
        <f>C91*2</f>
        <v>43984</v>
      </c>
      <c r="E91" s="7">
        <f>VLOOKUP(DATEVALUE(B91),Eurodolar!$A$2:$B$254,2,FALSE)</f>
        <v>1.0613999999999999</v>
      </c>
      <c r="F91" s="11">
        <f>(E83-E91)*D83</f>
        <v>0</v>
      </c>
    </row>
    <row r="92" spans="1:6" x14ac:dyDescent="0.55000000000000004">
      <c r="A92" t="s">
        <v>83</v>
      </c>
      <c r="E92" s="7"/>
    </row>
    <row r="93" spans="1:6" x14ac:dyDescent="0.55000000000000004">
      <c r="A93" t="s">
        <v>84</v>
      </c>
      <c r="E93" s="7"/>
    </row>
    <row r="94" spans="1:6" x14ac:dyDescent="0.55000000000000004">
      <c r="A94" t="s">
        <v>11</v>
      </c>
      <c r="E94" s="7"/>
    </row>
    <row r="95" spans="1:6" x14ac:dyDescent="0.55000000000000004">
      <c r="A95" t="s">
        <v>85</v>
      </c>
      <c r="B95" s="13" t="str">
        <f>LEFT(A95,10)</f>
        <v>06/07/2022</v>
      </c>
      <c r="C95" s="9" t="str">
        <f>RIGHT(A95,6)</f>
        <v>20,402</v>
      </c>
      <c r="D95" s="10">
        <f>C95*2</f>
        <v>40804</v>
      </c>
      <c r="E95" s="7">
        <f>VLOOKUP(DATEVALUE(B95),Eurodolar!$A$2:$B$254,2,FALSE)</f>
        <v>1.0367999999999999</v>
      </c>
      <c r="F95" s="11">
        <f>(E91-E95)*D91</f>
        <v>1082.0063999999979</v>
      </c>
    </row>
    <row r="96" spans="1:6" x14ac:dyDescent="0.55000000000000004">
      <c r="A96" t="s">
        <v>86</v>
      </c>
      <c r="E96" s="7"/>
    </row>
    <row r="97" spans="1:6" x14ac:dyDescent="0.55000000000000004">
      <c r="A97" t="s">
        <v>87</v>
      </c>
      <c r="E97" s="7"/>
    </row>
    <row r="98" spans="1:6" x14ac:dyDescent="0.55000000000000004">
      <c r="A98" t="s">
        <v>11</v>
      </c>
      <c r="E98" s="7"/>
    </row>
    <row r="99" spans="1:6" x14ac:dyDescent="0.55000000000000004">
      <c r="A99" t="s">
        <v>88</v>
      </c>
      <c r="B99" s="13" t="str">
        <f>LEFT(A99,10)</f>
        <v>19/07/2022</v>
      </c>
      <c r="C99" s="9" t="str">
        <f>RIGHT(A99,6)</f>
        <v>22,085</v>
      </c>
      <c r="D99" s="10">
        <f>C99*2</f>
        <v>44170</v>
      </c>
      <c r="E99" s="7">
        <f>VLOOKUP(DATEVALUE(B99),Eurodolar!$A$2:$B$254,2,FALSE)</f>
        <v>1.0409999999999999</v>
      </c>
      <c r="F99" s="11">
        <f>(E95-E99)*D95</f>
        <v>-171.37679999999924</v>
      </c>
    </row>
    <row r="100" spans="1:6" x14ac:dyDescent="0.55000000000000004">
      <c r="A100" t="s">
        <v>89</v>
      </c>
      <c r="E100" s="7"/>
    </row>
    <row r="101" spans="1:6" x14ac:dyDescent="0.55000000000000004">
      <c r="A101" t="s">
        <v>90</v>
      </c>
      <c r="E101" s="7"/>
    </row>
    <row r="102" spans="1:6" x14ac:dyDescent="0.55000000000000004">
      <c r="A102" t="s">
        <v>11</v>
      </c>
      <c r="E102" s="7"/>
    </row>
    <row r="103" spans="1:6" x14ac:dyDescent="0.55000000000000004">
      <c r="A103" t="s">
        <v>91</v>
      </c>
    </row>
    <row r="104" spans="1:6" x14ac:dyDescent="0.55000000000000004">
      <c r="A104" t="s">
        <v>92</v>
      </c>
      <c r="B104" s="13" t="str">
        <f>LEFT(A104,10)</f>
        <v>01/08/2022</v>
      </c>
      <c r="C104" s="9" t="str">
        <f>RIGHT(A104,6)</f>
        <v>22,675</v>
      </c>
      <c r="D104" s="10">
        <f>C104*5</f>
        <v>113375</v>
      </c>
      <c r="E104" s="7">
        <f>VLOOKUP(DATEVALUE(B104),Eurodolar!$A$2:$B$254,2,FALSE)</f>
        <v>1.0421</v>
      </c>
      <c r="F104" s="11">
        <f>(E99-E104)*D99</f>
        <v>-48.587000000004458</v>
      </c>
    </row>
    <row r="105" spans="1:6" x14ac:dyDescent="0.55000000000000004">
      <c r="A105" t="s">
        <v>93</v>
      </c>
      <c r="E105" s="7"/>
    </row>
    <row r="106" spans="1:6" x14ac:dyDescent="0.55000000000000004">
      <c r="A106" t="s">
        <v>94</v>
      </c>
      <c r="E106" s="7"/>
    </row>
    <row r="107" spans="1:6" x14ac:dyDescent="0.55000000000000004">
      <c r="A107" t="s">
        <v>95</v>
      </c>
      <c r="E107" s="7"/>
    </row>
    <row r="108" spans="1:6" x14ac:dyDescent="0.55000000000000004">
      <c r="A108" t="s">
        <v>96</v>
      </c>
      <c r="E108" s="7"/>
    </row>
    <row r="109" spans="1:6" x14ac:dyDescent="0.55000000000000004">
      <c r="A109" t="s">
        <v>97</v>
      </c>
      <c r="E109" s="7"/>
    </row>
    <row r="110" spans="1:6" x14ac:dyDescent="0.55000000000000004">
      <c r="A110" t="s">
        <v>11</v>
      </c>
      <c r="E110" s="7"/>
    </row>
    <row r="111" spans="1:6" x14ac:dyDescent="0.55000000000000004">
      <c r="A111" t="s">
        <v>98</v>
      </c>
      <c r="B111" s="13" t="str">
        <f>LEFT(A111,10)</f>
        <v>25/08/2022</v>
      </c>
      <c r="C111" s="9" t="str">
        <f>RIGHT(A111,6)</f>
        <v>23,935</v>
      </c>
      <c r="D111" s="10">
        <f>C111*5</f>
        <v>119675</v>
      </c>
      <c r="E111" s="7">
        <f>VLOOKUP(DATEVALUE(B111),Eurodolar!$A$2:$B$254,2,FALSE)</f>
        <v>1.0117</v>
      </c>
      <c r="F111" s="11">
        <f>(E104-E111)*D104</f>
        <v>3446.5999999999981</v>
      </c>
    </row>
    <row r="112" spans="1:6" x14ac:dyDescent="0.55000000000000004">
      <c r="A112" t="s">
        <v>99</v>
      </c>
      <c r="E112" s="7"/>
    </row>
    <row r="113" spans="1:6" x14ac:dyDescent="0.55000000000000004">
      <c r="A113" t="s">
        <v>100</v>
      </c>
      <c r="E113" s="7"/>
    </row>
    <row r="114" spans="1:6" x14ac:dyDescent="0.55000000000000004">
      <c r="A114" t="s">
        <v>101</v>
      </c>
      <c r="E114" s="7"/>
    </row>
    <row r="115" spans="1:6" x14ac:dyDescent="0.55000000000000004">
      <c r="A115" t="s">
        <v>102</v>
      </c>
      <c r="E115" s="7"/>
    </row>
    <row r="116" spans="1:6" x14ac:dyDescent="0.55000000000000004">
      <c r="A116" t="s">
        <v>103</v>
      </c>
      <c r="E116" s="7"/>
    </row>
    <row r="117" spans="1:6" x14ac:dyDescent="0.55000000000000004">
      <c r="A117" t="s">
        <v>11</v>
      </c>
      <c r="E117" s="7"/>
    </row>
    <row r="118" spans="1:6" x14ac:dyDescent="0.55000000000000004">
      <c r="A118" t="s">
        <v>104</v>
      </c>
      <c r="E118" s="7"/>
    </row>
    <row r="119" spans="1:6" x14ac:dyDescent="0.55000000000000004">
      <c r="A119" t="s">
        <v>105</v>
      </c>
      <c r="B119" s="13" t="str">
        <f>LEFT(A119,10)</f>
        <v>01/09/2022</v>
      </c>
      <c r="C119" s="9" t="str">
        <f>RIGHT(A119,6)</f>
        <v>23,165</v>
      </c>
      <c r="D119" s="10">
        <f>C119*5</f>
        <v>115825</v>
      </c>
      <c r="E119" s="7">
        <f>VLOOKUP(DATEVALUE(B119),Eurodolar!$A$2:$B$254,2,FALSE)</f>
        <v>1.0085999999999999</v>
      </c>
      <c r="F119" s="11">
        <f>(E111-E119)*D111</f>
        <v>370.99250000001228</v>
      </c>
    </row>
    <row r="120" spans="1:6" x14ac:dyDescent="0.55000000000000004">
      <c r="A120" t="s">
        <v>106</v>
      </c>
      <c r="E120" s="7"/>
    </row>
    <row r="121" spans="1:6" x14ac:dyDescent="0.55000000000000004">
      <c r="A121" t="s">
        <v>107</v>
      </c>
      <c r="E121" s="7"/>
    </row>
    <row r="122" spans="1:6" x14ac:dyDescent="0.55000000000000004">
      <c r="A122" t="s">
        <v>108</v>
      </c>
      <c r="E122" s="7"/>
    </row>
    <row r="123" spans="1:6" x14ac:dyDescent="0.55000000000000004">
      <c r="A123" t="s">
        <v>109</v>
      </c>
      <c r="E123" s="7"/>
    </row>
    <row r="124" spans="1:6" x14ac:dyDescent="0.55000000000000004">
      <c r="A124" t="s">
        <v>110</v>
      </c>
      <c r="E124" s="7"/>
    </row>
    <row r="125" spans="1:6" x14ac:dyDescent="0.55000000000000004">
      <c r="A125" t="s">
        <v>11</v>
      </c>
      <c r="E125" s="7"/>
    </row>
    <row r="126" spans="1:6" x14ac:dyDescent="0.55000000000000004">
      <c r="A126" t="s">
        <v>111</v>
      </c>
      <c r="B126" s="13" t="str">
        <f>LEFT(A126,10)</f>
        <v>23/09/2022</v>
      </c>
      <c r="C126" s="9" t="str">
        <f>RIGHT(A126,6)</f>
        <v>23,471</v>
      </c>
      <c r="D126" s="10">
        <f>C126*5</f>
        <v>117355</v>
      </c>
      <c r="E126" s="7">
        <f>VLOOKUP(DATEVALUE(B126),Eurodolar!$A$2:$B$254,2,FALSE)</f>
        <v>0.97989999999999999</v>
      </c>
      <c r="F126" s="11">
        <f>(E119-E126)*D119</f>
        <v>3324.1774999999939</v>
      </c>
    </row>
    <row r="127" spans="1:6" x14ac:dyDescent="0.55000000000000004">
      <c r="A127" t="s">
        <v>112</v>
      </c>
      <c r="E127" s="7"/>
    </row>
    <row r="128" spans="1:6" x14ac:dyDescent="0.55000000000000004">
      <c r="A128" t="s">
        <v>113</v>
      </c>
      <c r="E128" s="7"/>
    </row>
    <row r="129" spans="1:6" x14ac:dyDescent="0.55000000000000004">
      <c r="A129" t="s">
        <v>114</v>
      </c>
      <c r="E129" s="7"/>
    </row>
    <row r="130" spans="1:6" x14ac:dyDescent="0.55000000000000004">
      <c r="A130" t="s">
        <v>115</v>
      </c>
      <c r="E130" s="7"/>
    </row>
    <row r="131" spans="1:6" x14ac:dyDescent="0.55000000000000004">
      <c r="A131" t="s">
        <v>116</v>
      </c>
      <c r="E131" s="7"/>
    </row>
    <row r="132" spans="1:6" x14ac:dyDescent="0.55000000000000004">
      <c r="A132" t="s">
        <v>11</v>
      </c>
      <c r="E132" s="7"/>
    </row>
    <row r="133" spans="1:6" x14ac:dyDescent="0.55000000000000004">
      <c r="A133" t="s">
        <v>117</v>
      </c>
    </row>
    <row r="134" spans="1:6" x14ac:dyDescent="0.55000000000000004">
      <c r="A134" t="s">
        <v>118</v>
      </c>
      <c r="B134" s="13" t="str">
        <f>LEFT(A134,10)</f>
        <v>03/10/2022</v>
      </c>
      <c r="C134" s="9" t="str">
        <f>RIGHT(A134,6)</f>
        <v>22,831</v>
      </c>
      <c r="D134" s="10">
        <f>C134*1</f>
        <v>22831</v>
      </c>
      <c r="E134" s="7">
        <f>VLOOKUP(DATEVALUE(B134),Eurodolar!$A$2:$B$254,2,FALSE)</f>
        <v>0.99380000000000002</v>
      </c>
      <c r="F134" s="11">
        <f>(E126-E134)*D126</f>
        <v>-1631.2345000000028</v>
      </c>
    </row>
    <row r="135" spans="1:6" x14ac:dyDescent="0.55000000000000004">
      <c r="A135" t="s">
        <v>119</v>
      </c>
      <c r="E135" s="7"/>
    </row>
    <row r="136" spans="1:6" x14ac:dyDescent="0.55000000000000004">
      <c r="A136" t="s">
        <v>11</v>
      </c>
      <c r="E136" s="7"/>
    </row>
    <row r="137" spans="1:6" x14ac:dyDescent="0.55000000000000004">
      <c r="A137" t="s">
        <v>120</v>
      </c>
      <c r="E137" s="7"/>
    </row>
    <row r="138" spans="1:6" x14ac:dyDescent="0.55000000000000004">
      <c r="A138" t="s">
        <v>121</v>
      </c>
      <c r="B138" s="13" t="str">
        <f>LEFT(A138,10)</f>
        <v>01/11/2022</v>
      </c>
      <c r="C138" s="9" t="str">
        <f>RIGHT(A138,6)</f>
        <v>24,226</v>
      </c>
      <c r="D138" s="10">
        <f>C138*5</f>
        <v>121130</v>
      </c>
      <c r="E138" s="7">
        <f>VLOOKUP(DATEVALUE(B138),Eurodolar!$A$2:$B$254,2,FALSE)</f>
        <v>0.99839999999999995</v>
      </c>
      <c r="F138" s="11">
        <f>(E134-E138)*D134</f>
        <v>-105.02259999999858</v>
      </c>
    </row>
    <row r="139" spans="1:6" x14ac:dyDescent="0.55000000000000004">
      <c r="A139" t="s">
        <v>122</v>
      </c>
      <c r="E139" s="7"/>
    </row>
    <row r="140" spans="1:6" x14ac:dyDescent="0.55000000000000004">
      <c r="A140" t="s">
        <v>123</v>
      </c>
      <c r="E140" s="7"/>
    </row>
    <row r="141" spans="1:6" x14ac:dyDescent="0.55000000000000004">
      <c r="A141" t="s">
        <v>124</v>
      </c>
      <c r="E141" s="7"/>
    </row>
    <row r="142" spans="1:6" x14ac:dyDescent="0.55000000000000004">
      <c r="A142" t="s">
        <v>125</v>
      </c>
      <c r="E142" s="7"/>
    </row>
    <row r="143" spans="1:6" x14ac:dyDescent="0.55000000000000004">
      <c r="A143" t="s">
        <v>126</v>
      </c>
      <c r="E143" s="7"/>
    </row>
    <row r="144" spans="1:6" x14ac:dyDescent="0.55000000000000004">
      <c r="A144" t="s">
        <v>11</v>
      </c>
      <c r="E144" s="7"/>
    </row>
    <row r="145" spans="1:6" x14ac:dyDescent="0.55000000000000004">
      <c r="A145" t="s">
        <v>127</v>
      </c>
      <c r="B145" s="13" t="str">
        <f>LEFT(A145,10)</f>
        <v>08/11/2022</v>
      </c>
      <c r="C145" s="9" t="str">
        <f>RIGHT(A145,6)</f>
        <v>22,856</v>
      </c>
      <c r="D145" s="10">
        <f>C145*5</f>
        <v>114280</v>
      </c>
      <c r="E145" s="7">
        <f>VLOOKUP(DATEVALUE(B145),Eurodolar!$A$2:$B$254,2,FALSE)</f>
        <v>1.0170999999999999</v>
      </c>
      <c r="F145" s="11">
        <f>(E138-E145)*D138</f>
        <v>-2265.1309999999926</v>
      </c>
    </row>
    <row r="146" spans="1:6" x14ac:dyDescent="0.55000000000000004">
      <c r="A146" t="s">
        <v>128</v>
      </c>
      <c r="E146" s="7"/>
    </row>
    <row r="147" spans="1:6" x14ac:dyDescent="0.55000000000000004">
      <c r="A147" t="s">
        <v>129</v>
      </c>
      <c r="E147" s="7"/>
    </row>
    <row r="148" spans="1:6" x14ac:dyDescent="0.55000000000000004">
      <c r="A148" t="s">
        <v>130</v>
      </c>
      <c r="E148" s="7"/>
    </row>
    <row r="149" spans="1:6" x14ac:dyDescent="0.55000000000000004">
      <c r="A149" t="s">
        <v>131</v>
      </c>
      <c r="E149" s="7"/>
    </row>
    <row r="150" spans="1:6" x14ac:dyDescent="0.55000000000000004">
      <c r="A150" t="s">
        <v>132</v>
      </c>
      <c r="E150" s="7"/>
    </row>
    <row r="151" spans="1:6" x14ac:dyDescent="0.55000000000000004">
      <c r="A151" t="s">
        <v>11</v>
      </c>
      <c r="E151" s="7"/>
    </row>
    <row r="152" spans="1:6" x14ac:dyDescent="0.55000000000000004">
      <c r="A152" t="s">
        <v>138</v>
      </c>
      <c r="E152" s="7"/>
    </row>
    <row r="153" spans="1:6" x14ac:dyDescent="0.55000000000000004">
      <c r="A153" t="s">
        <v>139</v>
      </c>
      <c r="B153" s="13" t="str">
        <f>LEFT(A153,10)</f>
        <v>01/12/2022</v>
      </c>
      <c r="C153" s="9" t="str">
        <f>RIGHT(A153,6)</f>
        <v>24,154</v>
      </c>
      <c r="D153" s="10">
        <f>C153*5</f>
        <v>120770</v>
      </c>
      <c r="E153" s="7">
        <f>VLOOKUP(DATEVALUE(B153),Eurodolar!$A$2:$B$254,2,FALSE)</f>
        <v>1.0598000000000001</v>
      </c>
      <c r="F153" s="11">
        <f>(E145-E153)*D145</f>
        <v>-4879.7560000000212</v>
      </c>
    </row>
    <row r="154" spans="1:6" x14ac:dyDescent="0.55000000000000004">
      <c r="A154" t="s">
        <v>140</v>
      </c>
      <c r="E154" s="7"/>
    </row>
    <row r="155" spans="1:6" x14ac:dyDescent="0.55000000000000004">
      <c r="A155" t="s">
        <v>141</v>
      </c>
      <c r="E155" s="7"/>
    </row>
    <row r="156" spans="1:6" x14ac:dyDescent="0.55000000000000004">
      <c r="A156" t="s">
        <v>142</v>
      </c>
      <c r="E156" s="7"/>
    </row>
    <row r="157" spans="1:6" x14ac:dyDescent="0.55000000000000004">
      <c r="A157" t="s">
        <v>143</v>
      </c>
      <c r="E157" s="7"/>
    </row>
    <row r="158" spans="1:6" x14ac:dyDescent="0.55000000000000004">
      <c r="A158" t="s">
        <v>144</v>
      </c>
      <c r="E158" s="7"/>
    </row>
    <row r="159" spans="1:6" x14ac:dyDescent="0.55000000000000004">
      <c r="A159" t="s">
        <v>11</v>
      </c>
      <c r="E159" s="7"/>
    </row>
    <row r="160" spans="1:6" x14ac:dyDescent="0.55000000000000004">
      <c r="A160" t="s">
        <v>145</v>
      </c>
      <c r="B160" s="13" t="str">
        <f>LEFT(A160,10)</f>
        <v>05/12/2022</v>
      </c>
      <c r="C160" s="9" t="str">
        <f>RIGHT(A160,6)</f>
        <v>22,354</v>
      </c>
      <c r="D160" s="10">
        <f>C160*5</f>
        <v>111770</v>
      </c>
      <c r="E160" s="7">
        <f>VLOOKUP(DATEVALUE(B160),Eurodolar!$A$2:$B$254,2,FALSE)</f>
        <v>1.0571999999999999</v>
      </c>
      <c r="F160" s="11">
        <f>(E153-E160)*D153</f>
        <v>314.00200000001905</v>
      </c>
    </row>
    <row r="161" spans="1:6" x14ac:dyDescent="0.55000000000000004">
      <c r="A161" t="s">
        <v>133</v>
      </c>
      <c r="E161" s="7"/>
    </row>
    <row r="162" spans="1:6" x14ac:dyDescent="0.55000000000000004">
      <c r="A162" t="s">
        <v>134</v>
      </c>
      <c r="E162" s="7"/>
    </row>
    <row r="163" spans="1:6" x14ac:dyDescent="0.55000000000000004">
      <c r="A163" t="s">
        <v>135</v>
      </c>
      <c r="E163" s="7"/>
    </row>
    <row r="164" spans="1:6" x14ac:dyDescent="0.55000000000000004">
      <c r="A164" t="s">
        <v>136</v>
      </c>
      <c r="E164" s="7"/>
    </row>
    <row r="165" spans="1:6" x14ac:dyDescent="0.55000000000000004">
      <c r="A165" t="s">
        <v>137</v>
      </c>
      <c r="E165" s="7"/>
    </row>
    <row r="166" spans="1:6" x14ac:dyDescent="0.55000000000000004">
      <c r="A166" t="s">
        <v>11</v>
      </c>
      <c r="E166" s="7"/>
    </row>
    <row r="167" spans="1:6" x14ac:dyDescent="0.55000000000000004">
      <c r="A167" t="s">
        <v>157</v>
      </c>
      <c r="B167" s="13" t="str">
        <f>LEFT(A167,10)</f>
        <v>12/12/2022</v>
      </c>
      <c r="C167" s="9" t="str">
        <f>RIGHT(A167,6)</f>
        <v>23,268</v>
      </c>
      <c r="D167" s="10">
        <f>C167*5</f>
        <v>116340</v>
      </c>
      <c r="E167" s="7">
        <f>VLOOKUP(DATEVALUE(B167),Eurodolar!$A$2:$B$254,2,FALSE)</f>
        <v>1.0596000000000001</v>
      </c>
      <c r="F167" s="11">
        <f>(E160-E167)*D160</f>
        <v>-268.24800000002011</v>
      </c>
    </row>
    <row r="168" spans="1:6" x14ac:dyDescent="0.55000000000000004">
      <c r="A168" t="s">
        <v>158</v>
      </c>
      <c r="E168" s="7"/>
    </row>
    <row r="169" spans="1:6" x14ac:dyDescent="0.55000000000000004">
      <c r="A169" t="s">
        <v>153</v>
      </c>
      <c r="E169" s="7"/>
    </row>
    <row r="170" spans="1:6" x14ac:dyDescent="0.55000000000000004">
      <c r="A170" t="s">
        <v>154</v>
      </c>
      <c r="E170" s="7"/>
    </row>
    <row r="171" spans="1:6" x14ac:dyDescent="0.55000000000000004">
      <c r="A171" t="s">
        <v>159</v>
      </c>
      <c r="E171" s="7"/>
    </row>
    <row r="172" spans="1:6" x14ac:dyDescent="0.55000000000000004">
      <c r="A172" t="s">
        <v>155</v>
      </c>
      <c r="E172" s="7"/>
    </row>
    <row r="173" spans="1:6" x14ac:dyDescent="0.55000000000000004">
      <c r="A173" t="s">
        <v>156</v>
      </c>
      <c r="E173" s="7"/>
    </row>
    <row r="174" spans="1:6" x14ac:dyDescent="0.55000000000000004">
      <c r="A174" t="s">
        <v>11</v>
      </c>
      <c r="E174" s="7"/>
    </row>
    <row r="175" spans="1:6" x14ac:dyDescent="0.55000000000000004">
      <c r="A175" t="s">
        <v>146</v>
      </c>
      <c r="E175" s="7"/>
    </row>
    <row r="176" spans="1:6" x14ac:dyDescent="0.55000000000000004">
      <c r="A176" t="s">
        <v>152</v>
      </c>
      <c r="B176" s="13" t="str">
        <f>LEFT(A176,10)</f>
        <v>02/01/2023</v>
      </c>
      <c r="C176" s="9" t="str">
        <f>RIGHT(A176,6)</f>
        <v>23,394</v>
      </c>
      <c r="D176" s="10">
        <f>C176*5</f>
        <v>116970</v>
      </c>
      <c r="E176" s="7">
        <f>VLOOKUP(DATEVALUE(B176),Eurodolar!$A$2:$B$254,2,FALSE)</f>
        <v>1.0753999999999999</v>
      </c>
      <c r="F176" s="11">
        <f>(E167-E176)*D167</f>
        <v>-1838.1719999999784</v>
      </c>
    </row>
    <row r="177" spans="1:6" x14ac:dyDescent="0.55000000000000004">
      <c r="A177" t="s">
        <v>147</v>
      </c>
      <c r="E177" s="7"/>
    </row>
    <row r="178" spans="1:6" x14ac:dyDescent="0.55000000000000004">
      <c r="A178" t="s">
        <v>148</v>
      </c>
      <c r="E178" s="7"/>
    </row>
    <row r="179" spans="1:6" x14ac:dyDescent="0.55000000000000004">
      <c r="A179" t="s">
        <v>149</v>
      </c>
      <c r="E179" s="7"/>
    </row>
    <row r="180" spans="1:6" x14ac:dyDescent="0.55000000000000004">
      <c r="A180" t="s">
        <v>150</v>
      </c>
      <c r="E180" s="7"/>
    </row>
    <row r="181" spans="1:6" ht="14.7" thickBot="1" x14ac:dyDescent="0.6">
      <c r="A181" t="s">
        <v>151</v>
      </c>
      <c r="E181" s="7"/>
    </row>
    <row r="182" spans="1:6" ht="14.7" thickBot="1" x14ac:dyDescent="0.6">
      <c r="A182" t="s">
        <v>11</v>
      </c>
      <c r="C182" s="21"/>
      <c r="D182" s="22" t="s">
        <v>164</v>
      </c>
      <c r="E182" s="23"/>
      <c r="F182" s="24">
        <f>SUM(F1:F176)</f>
        <v>4086.9910000000245</v>
      </c>
    </row>
    <row r="183" spans="1:6" x14ac:dyDescent="0.55000000000000004">
      <c r="E183" s="7"/>
    </row>
    <row r="184" spans="1:6" x14ac:dyDescent="0.55000000000000004">
      <c r="E184" s="7"/>
    </row>
    <row r="185" spans="1:6" x14ac:dyDescent="0.55000000000000004">
      <c r="E185" s="7"/>
    </row>
    <row r="186" spans="1:6" x14ac:dyDescent="0.55000000000000004">
      <c r="E186" s="7"/>
    </row>
    <row r="187" spans="1:6" x14ac:dyDescent="0.55000000000000004">
      <c r="E187" s="7"/>
    </row>
    <row r="188" spans="1:6" x14ac:dyDescent="0.55000000000000004">
      <c r="E188" s="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981C5-7B03-4F27-881A-D9D9DAD9C023}">
  <dimension ref="A1:B254"/>
  <sheetViews>
    <sheetView workbookViewId="0">
      <selection activeCell="J7" sqref="J7"/>
    </sheetView>
  </sheetViews>
  <sheetFormatPr baseColWidth="10" defaultRowHeight="14.4" x14ac:dyDescent="0.55000000000000004"/>
  <sheetData>
    <row r="1" spans="1:2" x14ac:dyDescent="0.55000000000000004">
      <c r="A1" t="s">
        <v>162</v>
      </c>
      <c r="B1" t="s">
        <v>163</v>
      </c>
    </row>
    <row r="2" spans="1:2" x14ac:dyDescent="0.55000000000000004">
      <c r="A2" s="1">
        <v>44561</v>
      </c>
      <c r="B2">
        <v>1.1635</v>
      </c>
    </row>
    <row r="3" spans="1:2" x14ac:dyDescent="0.55000000000000004">
      <c r="A3" s="1">
        <v>44564</v>
      </c>
      <c r="B3">
        <v>1.1545000000000001</v>
      </c>
    </row>
    <row r="4" spans="1:2" x14ac:dyDescent="0.55000000000000004">
      <c r="A4" s="1">
        <v>44565</v>
      </c>
      <c r="B4">
        <v>1.1536</v>
      </c>
    </row>
    <row r="5" spans="1:2" x14ac:dyDescent="0.55000000000000004">
      <c r="A5" s="1">
        <v>44566</v>
      </c>
      <c r="B5">
        <v>1.1557999999999999</v>
      </c>
    </row>
    <row r="6" spans="1:2" x14ac:dyDescent="0.55000000000000004">
      <c r="A6" s="1">
        <v>44567</v>
      </c>
      <c r="B6">
        <v>1.1534</v>
      </c>
    </row>
    <row r="7" spans="1:2" x14ac:dyDescent="0.55000000000000004">
      <c r="A7" s="1">
        <v>44568</v>
      </c>
      <c r="B7">
        <v>1.161</v>
      </c>
    </row>
    <row r="8" spans="1:2" x14ac:dyDescent="0.55000000000000004">
      <c r="A8" s="1">
        <v>44571</v>
      </c>
      <c r="B8">
        <v>1.1571</v>
      </c>
    </row>
    <row r="9" spans="1:2" x14ac:dyDescent="0.55000000000000004">
      <c r="A9" s="1">
        <v>44572</v>
      </c>
      <c r="B9">
        <v>1.1615</v>
      </c>
    </row>
    <row r="10" spans="1:2" x14ac:dyDescent="0.55000000000000004">
      <c r="A10" s="1">
        <v>44573</v>
      </c>
      <c r="B10">
        <v>1.1696</v>
      </c>
    </row>
    <row r="11" spans="1:2" x14ac:dyDescent="0.55000000000000004">
      <c r="A11" s="1">
        <v>44574</v>
      </c>
      <c r="B11">
        <v>1.1707000000000001</v>
      </c>
    </row>
    <row r="12" spans="1:2" x14ac:dyDescent="0.55000000000000004">
      <c r="A12" s="1">
        <v>44575</v>
      </c>
      <c r="B12">
        <v>1.1659999999999999</v>
      </c>
    </row>
    <row r="13" spans="1:2" x14ac:dyDescent="0.55000000000000004">
      <c r="A13" s="1">
        <v>44579</v>
      </c>
      <c r="B13">
        <v>1.1572</v>
      </c>
    </row>
    <row r="14" spans="1:2" x14ac:dyDescent="0.55000000000000004">
      <c r="A14" s="1">
        <v>44580</v>
      </c>
      <c r="B14">
        <v>1.1596</v>
      </c>
    </row>
    <row r="15" spans="1:2" x14ac:dyDescent="0.55000000000000004">
      <c r="A15" s="1">
        <v>44581</v>
      </c>
      <c r="B15">
        <v>1.1556999999999999</v>
      </c>
    </row>
    <row r="16" spans="1:2" x14ac:dyDescent="0.55000000000000004">
      <c r="A16" s="1">
        <v>44582</v>
      </c>
      <c r="B16">
        <v>1.1586000000000001</v>
      </c>
    </row>
    <row r="17" spans="1:2" x14ac:dyDescent="0.55000000000000004">
      <c r="A17" s="1">
        <v>44585</v>
      </c>
      <c r="B17">
        <v>1.1565000000000001</v>
      </c>
    </row>
    <row r="18" spans="1:2" x14ac:dyDescent="0.55000000000000004">
      <c r="A18" s="1">
        <v>44586</v>
      </c>
      <c r="B18">
        <v>1.1548</v>
      </c>
    </row>
    <row r="19" spans="1:2" x14ac:dyDescent="0.55000000000000004">
      <c r="A19" s="1">
        <v>44587</v>
      </c>
      <c r="B19">
        <v>1.1496999999999999</v>
      </c>
    </row>
    <row r="20" spans="1:2" x14ac:dyDescent="0.55000000000000004">
      <c r="A20" s="1">
        <v>44588</v>
      </c>
      <c r="B20">
        <v>1.1383000000000001</v>
      </c>
    </row>
    <row r="21" spans="1:2" x14ac:dyDescent="0.55000000000000004">
      <c r="A21" s="1">
        <v>44589</v>
      </c>
      <c r="B21">
        <v>1.1387</v>
      </c>
    </row>
    <row r="22" spans="1:2" x14ac:dyDescent="0.55000000000000004">
      <c r="A22" s="1">
        <v>44592</v>
      </c>
      <c r="B22">
        <v>1.1486000000000001</v>
      </c>
    </row>
    <row r="23" spans="1:2" x14ac:dyDescent="0.55000000000000004">
      <c r="A23" s="1">
        <v>44593</v>
      </c>
      <c r="B23">
        <v>1.1494</v>
      </c>
    </row>
    <row r="24" spans="1:2" x14ac:dyDescent="0.55000000000000004">
      <c r="A24" s="1">
        <v>44594</v>
      </c>
      <c r="B24">
        <v>1.1552</v>
      </c>
    </row>
    <row r="25" spans="1:2" x14ac:dyDescent="0.55000000000000004">
      <c r="A25" s="1">
        <v>44595</v>
      </c>
      <c r="B25">
        <v>1.1674</v>
      </c>
    </row>
    <row r="26" spans="1:2" x14ac:dyDescent="0.55000000000000004">
      <c r="A26" s="1">
        <v>44596</v>
      </c>
      <c r="B26">
        <v>1.1689000000000001</v>
      </c>
    </row>
    <row r="27" spans="1:2" x14ac:dyDescent="0.55000000000000004">
      <c r="A27" s="1">
        <v>44599</v>
      </c>
      <c r="B27">
        <v>1.1684000000000001</v>
      </c>
    </row>
    <row r="28" spans="1:2" x14ac:dyDescent="0.55000000000000004">
      <c r="A28" s="1">
        <v>44600</v>
      </c>
      <c r="B28">
        <v>1.1654</v>
      </c>
    </row>
    <row r="29" spans="1:2" x14ac:dyDescent="0.55000000000000004">
      <c r="A29" s="1">
        <v>44601</v>
      </c>
      <c r="B29">
        <v>1.1673</v>
      </c>
    </row>
    <row r="30" spans="1:2" x14ac:dyDescent="0.55000000000000004">
      <c r="A30" s="1">
        <v>44602</v>
      </c>
      <c r="B30">
        <v>1.1689000000000001</v>
      </c>
    </row>
    <row r="31" spans="1:2" x14ac:dyDescent="0.55000000000000004">
      <c r="A31" s="1">
        <v>44603</v>
      </c>
      <c r="B31">
        <v>1.1575</v>
      </c>
    </row>
    <row r="32" spans="1:2" x14ac:dyDescent="0.55000000000000004">
      <c r="A32" s="1">
        <v>44606</v>
      </c>
      <c r="B32">
        <v>1.1535</v>
      </c>
    </row>
    <row r="33" spans="1:2" x14ac:dyDescent="0.55000000000000004">
      <c r="A33" s="1">
        <v>44607</v>
      </c>
      <c r="B33">
        <v>1.1598999999999999</v>
      </c>
    </row>
    <row r="34" spans="1:2" x14ac:dyDescent="0.55000000000000004">
      <c r="A34" s="1">
        <v>44608</v>
      </c>
      <c r="B34">
        <v>1.1629</v>
      </c>
    </row>
    <row r="35" spans="1:2" x14ac:dyDescent="0.55000000000000004">
      <c r="A35" s="1">
        <v>44609</v>
      </c>
      <c r="B35">
        <v>1.1601999999999999</v>
      </c>
    </row>
    <row r="36" spans="1:2" x14ac:dyDescent="0.55000000000000004">
      <c r="A36" s="1">
        <v>44610</v>
      </c>
      <c r="B36">
        <v>1.157</v>
      </c>
    </row>
    <row r="37" spans="1:2" x14ac:dyDescent="0.55000000000000004">
      <c r="A37" s="1">
        <v>44614</v>
      </c>
      <c r="B37">
        <v>1.1573</v>
      </c>
    </row>
    <row r="38" spans="1:2" x14ac:dyDescent="0.55000000000000004">
      <c r="A38" s="1">
        <v>44615</v>
      </c>
      <c r="B38">
        <v>1.1545000000000001</v>
      </c>
    </row>
    <row r="39" spans="1:2" x14ac:dyDescent="0.55000000000000004">
      <c r="A39" s="1">
        <v>44616</v>
      </c>
      <c r="B39">
        <v>1.1423000000000001</v>
      </c>
    </row>
    <row r="40" spans="1:2" x14ac:dyDescent="0.55000000000000004">
      <c r="A40" s="1">
        <v>44617</v>
      </c>
      <c r="B40">
        <v>1.1499999999999999</v>
      </c>
    </row>
    <row r="41" spans="1:2" x14ac:dyDescent="0.55000000000000004">
      <c r="A41" s="1">
        <v>44620</v>
      </c>
      <c r="B41">
        <v>1.1458999999999999</v>
      </c>
    </row>
    <row r="42" spans="1:2" x14ac:dyDescent="0.55000000000000004">
      <c r="A42" s="1">
        <v>44621</v>
      </c>
      <c r="B42">
        <v>1.1358999999999999</v>
      </c>
    </row>
    <row r="43" spans="1:2" x14ac:dyDescent="0.55000000000000004">
      <c r="A43" s="1">
        <v>44622</v>
      </c>
      <c r="B43">
        <v>1.1357999999999999</v>
      </c>
    </row>
    <row r="44" spans="1:2" x14ac:dyDescent="0.55000000000000004">
      <c r="A44" s="1">
        <v>44623</v>
      </c>
      <c r="B44">
        <v>1.1293</v>
      </c>
    </row>
    <row r="45" spans="1:2" x14ac:dyDescent="0.55000000000000004">
      <c r="A45" s="1">
        <v>44624</v>
      </c>
      <c r="B45">
        <v>1.1145</v>
      </c>
    </row>
    <row r="46" spans="1:2" x14ac:dyDescent="0.55000000000000004">
      <c r="A46" s="1">
        <v>44627</v>
      </c>
      <c r="B46">
        <v>1.1081000000000001</v>
      </c>
    </row>
    <row r="47" spans="1:2" x14ac:dyDescent="0.55000000000000004">
      <c r="A47" s="1">
        <v>44628</v>
      </c>
      <c r="B47">
        <v>1.1140000000000001</v>
      </c>
    </row>
    <row r="48" spans="1:2" x14ac:dyDescent="0.55000000000000004">
      <c r="A48" s="1">
        <v>44629</v>
      </c>
      <c r="B48">
        <v>1.1312</v>
      </c>
    </row>
    <row r="49" spans="1:2" x14ac:dyDescent="0.55000000000000004">
      <c r="A49" s="1">
        <v>44630</v>
      </c>
      <c r="B49">
        <v>1.1218999999999999</v>
      </c>
    </row>
    <row r="50" spans="1:2" x14ac:dyDescent="0.55000000000000004">
      <c r="A50" s="1">
        <v>44631</v>
      </c>
      <c r="B50">
        <v>1.1140000000000001</v>
      </c>
    </row>
    <row r="51" spans="1:2" x14ac:dyDescent="0.55000000000000004">
      <c r="A51" s="1">
        <v>44634</v>
      </c>
      <c r="B51">
        <v>1.1191</v>
      </c>
    </row>
    <row r="52" spans="1:2" x14ac:dyDescent="0.55000000000000004">
      <c r="A52" s="1">
        <v>44635</v>
      </c>
      <c r="B52">
        <v>1.1173</v>
      </c>
    </row>
    <row r="53" spans="1:2" x14ac:dyDescent="0.55000000000000004">
      <c r="A53" s="1">
        <v>44636</v>
      </c>
      <c r="B53">
        <v>1.1235999999999999</v>
      </c>
    </row>
    <row r="54" spans="1:2" x14ac:dyDescent="0.55000000000000004">
      <c r="A54" s="1">
        <v>44637</v>
      </c>
      <c r="B54">
        <v>1.1331</v>
      </c>
    </row>
    <row r="55" spans="1:2" x14ac:dyDescent="0.55000000000000004">
      <c r="A55" s="1">
        <v>44638</v>
      </c>
      <c r="B55">
        <v>1.1278999999999999</v>
      </c>
    </row>
    <row r="56" spans="1:2" x14ac:dyDescent="0.55000000000000004">
      <c r="A56" s="1">
        <v>44641</v>
      </c>
      <c r="B56">
        <v>1.1244000000000001</v>
      </c>
    </row>
    <row r="57" spans="1:2" x14ac:dyDescent="0.55000000000000004">
      <c r="A57" s="1">
        <v>44642</v>
      </c>
      <c r="B57">
        <v>1.1251</v>
      </c>
    </row>
    <row r="58" spans="1:2" x14ac:dyDescent="0.55000000000000004">
      <c r="A58" s="1">
        <v>44643</v>
      </c>
      <c r="B58">
        <v>1.1236999999999999</v>
      </c>
    </row>
    <row r="59" spans="1:2" x14ac:dyDescent="0.55000000000000004">
      <c r="A59" s="1">
        <v>44644</v>
      </c>
      <c r="B59">
        <v>1.1228</v>
      </c>
    </row>
    <row r="60" spans="1:2" x14ac:dyDescent="0.55000000000000004">
      <c r="A60" s="1">
        <v>44645</v>
      </c>
      <c r="B60">
        <v>1.1214999999999999</v>
      </c>
    </row>
    <row r="61" spans="1:2" x14ac:dyDescent="0.55000000000000004">
      <c r="A61" s="1">
        <v>44648</v>
      </c>
      <c r="B61">
        <v>1.1218999999999999</v>
      </c>
    </row>
    <row r="62" spans="1:2" x14ac:dyDescent="0.55000000000000004">
      <c r="A62" s="1">
        <v>44649</v>
      </c>
      <c r="B62">
        <v>1.1315999999999999</v>
      </c>
    </row>
    <row r="63" spans="1:2" x14ac:dyDescent="0.55000000000000004">
      <c r="A63" s="1">
        <v>44650</v>
      </c>
      <c r="B63">
        <v>1.1388</v>
      </c>
    </row>
    <row r="64" spans="1:2" x14ac:dyDescent="0.55000000000000004">
      <c r="A64" s="1">
        <v>44651</v>
      </c>
      <c r="B64">
        <v>1.1294</v>
      </c>
    </row>
    <row r="65" spans="1:2" x14ac:dyDescent="0.55000000000000004">
      <c r="A65" s="1">
        <v>44652</v>
      </c>
      <c r="B65">
        <v>1.1264000000000001</v>
      </c>
    </row>
    <row r="66" spans="1:2" x14ac:dyDescent="0.55000000000000004">
      <c r="A66" s="1">
        <v>44655</v>
      </c>
      <c r="B66">
        <v>1.1195999999999999</v>
      </c>
    </row>
    <row r="67" spans="1:2" x14ac:dyDescent="0.55000000000000004">
      <c r="A67" s="1">
        <v>44656</v>
      </c>
      <c r="B67">
        <v>1.1128</v>
      </c>
    </row>
    <row r="68" spans="1:2" x14ac:dyDescent="0.55000000000000004">
      <c r="A68" s="1">
        <v>44657</v>
      </c>
      <c r="B68">
        <v>1.1123000000000001</v>
      </c>
    </row>
    <row r="69" spans="1:2" x14ac:dyDescent="0.55000000000000004">
      <c r="A69" s="1">
        <v>44658</v>
      </c>
      <c r="B69">
        <v>1.1102000000000001</v>
      </c>
    </row>
    <row r="70" spans="1:2" x14ac:dyDescent="0.55000000000000004">
      <c r="A70" s="1">
        <v>44659</v>
      </c>
      <c r="B70">
        <v>1.1106</v>
      </c>
    </row>
    <row r="71" spans="1:2" x14ac:dyDescent="0.55000000000000004">
      <c r="A71" s="1">
        <v>44662</v>
      </c>
      <c r="B71">
        <v>1.1112</v>
      </c>
    </row>
    <row r="72" spans="1:2" x14ac:dyDescent="0.55000000000000004">
      <c r="A72" s="1">
        <v>44663</v>
      </c>
      <c r="B72">
        <v>1.105</v>
      </c>
    </row>
    <row r="73" spans="1:2" x14ac:dyDescent="0.55000000000000004">
      <c r="A73" s="1">
        <v>44664</v>
      </c>
      <c r="B73">
        <v>1.1105</v>
      </c>
    </row>
    <row r="74" spans="1:2" x14ac:dyDescent="0.55000000000000004">
      <c r="A74" s="1">
        <v>44665</v>
      </c>
      <c r="B74">
        <v>1.1049</v>
      </c>
    </row>
    <row r="75" spans="1:2" x14ac:dyDescent="0.55000000000000004">
      <c r="A75" s="1">
        <v>44669</v>
      </c>
      <c r="B75">
        <v>1.1004</v>
      </c>
    </row>
    <row r="76" spans="1:2" x14ac:dyDescent="0.55000000000000004">
      <c r="A76" s="1">
        <v>44670</v>
      </c>
      <c r="B76">
        <v>1.1009</v>
      </c>
    </row>
    <row r="77" spans="1:2" x14ac:dyDescent="0.55000000000000004">
      <c r="A77" s="1">
        <v>44671</v>
      </c>
      <c r="B77">
        <v>1.1060000000000001</v>
      </c>
    </row>
    <row r="78" spans="1:2" x14ac:dyDescent="0.55000000000000004">
      <c r="A78" s="1">
        <v>44672</v>
      </c>
      <c r="B78">
        <v>1.1055999999999999</v>
      </c>
    </row>
    <row r="79" spans="1:2" x14ac:dyDescent="0.55000000000000004">
      <c r="A79" s="1">
        <v>44673</v>
      </c>
      <c r="B79">
        <v>1.1004</v>
      </c>
    </row>
    <row r="80" spans="1:2" x14ac:dyDescent="0.55000000000000004">
      <c r="A80" s="1">
        <v>44676</v>
      </c>
      <c r="B80">
        <v>1.0927</v>
      </c>
    </row>
    <row r="81" spans="1:2" x14ac:dyDescent="0.55000000000000004">
      <c r="A81" s="1">
        <v>44677</v>
      </c>
      <c r="B81">
        <v>1.0862000000000001</v>
      </c>
    </row>
    <row r="82" spans="1:2" x14ac:dyDescent="0.55000000000000004">
      <c r="A82" s="1">
        <v>44678</v>
      </c>
      <c r="B82">
        <v>1.0775999999999999</v>
      </c>
    </row>
    <row r="83" spans="1:2" x14ac:dyDescent="0.55000000000000004">
      <c r="A83" s="1">
        <v>44679</v>
      </c>
      <c r="B83">
        <v>1.0720000000000001</v>
      </c>
    </row>
    <row r="84" spans="1:2" x14ac:dyDescent="0.55000000000000004">
      <c r="A84" s="1">
        <v>44680</v>
      </c>
      <c r="B84">
        <v>1.0784</v>
      </c>
    </row>
    <row r="85" spans="1:2" x14ac:dyDescent="0.55000000000000004">
      <c r="A85" s="1">
        <v>44683</v>
      </c>
      <c r="B85">
        <v>1.0706</v>
      </c>
    </row>
    <row r="86" spans="1:2" x14ac:dyDescent="0.55000000000000004">
      <c r="A86" s="1">
        <v>44684</v>
      </c>
      <c r="B86">
        <v>1.0740000000000001</v>
      </c>
    </row>
    <row r="87" spans="1:2" x14ac:dyDescent="0.55000000000000004">
      <c r="A87" s="1">
        <v>44685</v>
      </c>
      <c r="B87">
        <v>1.0831</v>
      </c>
    </row>
    <row r="88" spans="1:2" x14ac:dyDescent="0.55000000000000004">
      <c r="A88" s="1">
        <v>44686</v>
      </c>
      <c r="B88">
        <v>1.0727</v>
      </c>
    </row>
    <row r="89" spans="1:2" x14ac:dyDescent="0.55000000000000004">
      <c r="A89" s="1">
        <v>44687</v>
      </c>
      <c r="B89">
        <v>1.0759000000000001</v>
      </c>
    </row>
    <row r="90" spans="1:2" x14ac:dyDescent="0.55000000000000004">
      <c r="A90" s="1">
        <v>44690</v>
      </c>
      <c r="B90">
        <v>1.0775999999999999</v>
      </c>
    </row>
    <row r="91" spans="1:2" x14ac:dyDescent="0.55000000000000004">
      <c r="A91" s="1">
        <v>44691</v>
      </c>
      <c r="B91">
        <v>1.0741000000000001</v>
      </c>
    </row>
    <row r="92" spans="1:2" x14ac:dyDescent="0.55000000000000004">
      <c r="A92" s="1">
        <v>44692</v>
      </c>
      <c r="B92">
        <v>1.0740000000000001</v>
      </c>
    </row>
    <row r="93" spans="1:2" x14ac:dyDescent="0.55000000000000004">
      <c r="A93" s="1">
        <v>44693</v>
      </c>
      <c r="B93">
        <v>1.0578000000000001</v>
      </c>
    </row>
    <row r="94" spans="1:2" x14ac:dyDescent="0.55000000000000004">
      <c r="A94" s="1">
        <v>44694</v>
      </c>
      <c r="B94">
        <v>1.0611999999999999</v>
      </c>
    </row>
    <row r="95" spans="1:2" x14ac:dyDescent="0.55000000000000004">
      <c r="A95" s="1">
        <v>44697</v>
      </c>
      <c r="B95">
        <v>1.0645</v>
      </c>
    </row>
    <row r="96" spans="1:2" x14ac:dyDescent="0.55000000000000004">
      <c r="A96" s="1">
        <v>44698</v>
      </c>
      <c r="B96">
        <v>1.0751999999999999</v>
      </c>
    </row>
    <row r="97" spans="1:2" x14ac:dyDescent="0.55000000000000004">
      <c r="A97" s="1">
        <v>44699</v>
      </c>
      <c r="B97">
        <v>1.0681</v>
      </c>
    </row>
    <row r="98" spans="1:2" x14ac:dyDescent="0.55000000000000004">
      <c r="A98" s="1">
        <v>44700</v>
      </c>
      <c r="B98">
        <v>1.0805</v>
      </c>
    </row>
    <row r="99" spans="1:2" x14ac:dyDescent="0.55000000000000004">
      <c r="A99" s="1">
        <v>44701</v>
      </c>
      <c r="B99">
        <v>1.0750999999999999</v>
      </c>
    </row>
    <row r="100" spans="1:2" x14ac:dyDescent="0.55000000000000004">
      <c r="A100" s="1">
        <v>44704</v>
      </c>
      <c r="B100">
        <v>1.0898000000000001</v>
      </c>
    </row>
    <row r="101" spans="1:2" x14ac:dyDescent="0.55000000000000004">
      <c r="A101" s="1">
        <v>44705</v>
      </c>
      <c r="B101">
        <v>1.0929</v>
      </c>
    </row>
    <row r="102" spans="1:2" x14ac:dyDescent="0.55000000000000004">
      <c r="A102" s="1">
        <v>44706</v>
      </c>
      <c r="B102">
        <v>1.0891</v>
      </c>
    </row>
    <row r="103" spans="1:2" x14ac:dyDescent="0.55000000000000004">
      <c r="A103" s="1">
        <v>44707</v>
      </c>
      <c r="B103">
        <v>1.0922000000000001</v>
      </c>
    </row>
    <row r="104" spans="1:2" x14ac:dyDescent="0.55000000000000004">
      <c r="A104" s="1">
        <v>44708</v>
      </c>
      <c r="B104">
        <v>1.0933999999999999</v>
      </c>
    </row>
    <row r="105" spans="1:2" x14ac:dyDescent="0.55000000000000004">
      <c r="A105" s="1">
        <v>44712</v>
      </c>
      <c r="B105">
        <v>1.0938000000000001</v>
      </c>
    </row>
    <row r="106" spans="1:2" x14ac:dyDescent="0.55000000000000004">
      <c r="A106" s="1">
        <v>44713</v>
      </c>
      <c r="B106">
        <v>1.0855999999999999</v>
      </c>
    </row>
    <row r="107" spans="1:2" x14ac:dyDescent="0.55000000000000004">
      <c r="A107" s="1">
        <v>44714</v>
      </c>
      <c r="B107">
        <v>1.0939000000000001</v>
      </c>
    </row>
    <row r="108" spans="1:2" x14ac:dyDescent="0.55000000000000004">
      <c r="A108" s="1">
        <v>44715</v>
      </c>
      <c r="B108">
        <v>1.0920000000000001</v>
      </c>
    </row>
    <row r="109" spans="1:2" x14ac:dyDescent="0.55000000000000004">
      <c r="A109" s="1">
        <v>44718</v>
      </c>
      <c r="B109">
        <v>1.0889</v>
      </c>
    </row>
    <row r="110" spans="1:2" x14ac:dyDescent="0.55000000000000004">
      <c r="A110" s="1">
        <v>44719</v>
      </c>
      <c r="B110">
        <v>1.0905</v>
      </c>
    </row>
    <row r="111" spans="1:2" x14ac:dyDescent="0.55000000000000004">
      <c r="A111" s="1">
        <v>44720</v>
      </c>
      <c r="B111">
        <v>1.0912999999999999</v>
      </c>
    </row>
    <row r="112" spans="1:2" x14ac:dyDescent="0.55000000000000004">
      <c r="A112" s="1">
        <v>44721</v>
      </c>
      <c r="B112">
        <v>1.0824</v>
      </c>
    </row>
    <row r="113" spans="1:2" x14ac:dyDescent="0.55000000000000004">
      <c r="A113" s="1">
        <v>44722</v>
      </c>
      <c r="B113">
        <v>1.0718000000000001</v>
      </c>
    </row>
    <row r="114" spans="1:2" x14ac:dyDescent="0.55000000000000004">
      <c r="A114" s="1">
        <v>44725</v>
      </c>
      <c r="B114">
        <v>1.0622</v>
      </c>
    </row>
    <row r="115" spans="1:2" x14ac:dyDescent="0.55000000000000004">
      <c r="A115" s="1">
        <v>44726</v>
      </c>
      <c r="B115">
        <v>1.0613999999999999</v>
      </c>
    </row>
    <row r="116" spans="1:2" x14ac:dyDescent="0.55000000000000004">
      <c r="A116" s="1">
        <v>44727</v>
      </c>
      <c r="B116">
        <v>1.0625</v>
      </c>
    </row>
    <row r="117" spans="1:2" x14ac:dyDescent="0.55000000000000004">
      <c r="A117" s="1">
        <v>44728</v>
      </c>
      <c r="B117">
        <v>1.0775999999999999</v>
      </c>
    </row>
    <row r="118" spans="1:2" x14ac:dyDescent="0.55000000000000004">
      <c r="A118" s="1">
        <v>44729</v>
      </c>
      <c r="B118">
        <v>1.069</v>
      </c>
    </row>
    <row r="119" spans="1:2" x14ac:dyDescent="0.55000000000000004">
      <c r="A119" s="1">
        <v>44733</v>
      </c>
      <c r="B119">
        <v>1.0730999999999999</v>
      </c>
    </row>
    <row r="120" spans="1:2" x14ac:dyDescent="0.55000000000000004">
      <c r="A120" s="1">
        <v>44734</v>
      </c>
      <c r="B120">
        <v>1.0766</v>
      </c>
    </row>
    <row r="121" spans="1:2" x14ac:dyDescent="0.55000000000000004">
      <c r="A121" s="1">
        <v>44735</v>
      </c>
      <c r="B121">
        <v>1.0718000000000001</v>
      </c>
    </row>
    <row r="122" spans="1:2" x14ac:dyDescent="0.55000000000000004">
      <c r="A122" s="1">
        <v>44736</v>
      </c>
      <c r="B122">
        <v>1.0745</v>
      </c>
    </row>
    <row r="123" spans="1:2" x14ac:dyDescent="0.55000000000000004">
      <c r="A123" s="1">
        <v>44739</v>
      </c>
      <c r="B123">
        <v>1.0780000000000001</v>
      </c>
    </row>
    <row r="124" spans="1:2" x14ac:dyDescent="0.55000000000000004">
      <c r="A124" s="1">
        <v>44740</v>
      </c>
      <c r="B124">
        <v>1.0717000000000001</v>
      </c>
    </row>
    <row r="125" spans="1:2" x14ac:dyDescent="0.55000000000000004">
      <c r="A125" s="1">
        <v>44741</v>
      </c>
      <c r="B125">
        <v>1.0633999999999999</v>
      </c>
    </row>
    <row r="126" spans="1:2" x14ac:dyDescent="0.55000000000000004">
      <c r="A126" s="1">
        <v>44742</v>
      </c>
      <c r="B126">
        <v>1.0670999999999999</v>
      </c>
    </row>
    <row r="127" spans="1:2" x14ac:dyDescent="0.55000000000000004">
      <c r="A127" s="1">
        <v>44743</v>
      </c>
      <c r="B127">
        <v>1.0613999999999999</v>
      </c>
    </row>
    <row r="128" spans="1:2" x14ac:dyDescent="0.55000000000000004">
      <c r="A128" s="1">
        <v>44747</v>
      </c>
      <c r="B128">
        <v>1.0448999999999999</v>
      </c>
    </row>
    <row r="129" spans="1:2" x14ac:dyDescent="0.55000000000000004">
      <c r="A129" s="1">
        <v>44748</v>
      </c>
      <c r="B129">
        <v>1.0367999999999999</v>
      </c>
    </row>
    <row r="130" spans="1:2" x14ac:dyDescent="0.55000000000000004">
      <c r="A130" s="1">
        <v>44749</v>
      </c>
      <c r="B130">
        <v>1.0342</v>
      </c>
    </row>
    <row r="131" spans="1:2" x14ac:dyDescent="0.55000000000000004">
      <c r="A131" s="1">
        <v>44750</v>
      </c>
      <c r="B131">
        <v>1.0358000000000001</v>
      </c>
    </row>
    <row r="132" spans="1:2" x14ac:dyDescent="0.55000000000000004">
      <c r="A132" s="1">
        <v>44753</v>
      </c>
      <c r="B132">
        <v>1.0245</v>
      </c>
    </row>
    <row r="133" spans="1:2" x14ac:dyDescent="0.55000000000000004">
      <c r="A133" s="1">
        <v>44754</v>
      </c>
      <c r="B133">
        <v>1.0226999999999999</v>
      </c>
    </row>
    <row r="134" spans="1:2" x14ac:dyDescent="0.55000000000000004">
      <c r="A134" s="1">
        <v>44755</v>
      </c>
      <c r="B134">
        <v>1.0246999999999999</v>
      </c>
    </row>
    <row r="135" spans="1:2" x14ac:dyDescent="0.55000000000000004">
      <c r="A135" s="1">
        <v>44756</v>
      </c>
      <c r="B135">
        <v>1.0209999999999999</v>
      </c>
    </row>
    <row r="136" spans="1:2" x14ac:dyDescent="0.55000000000000004">
      <c r="A136" s="1">
        <v>44757</v>
      </c>
      <c r="B136">
        <v>1.026</v>
      </c>
    </row>
    <row r="137" spans="1:2" x14ac:dyDescent="0.55000000000000004">
      <c r="A137" s="1">
        <v>44760</v>
      </c>
      <c r="B137">
        <v>1.0329999999999999</v>
      </c>
    </row>
    <row r="138" spans="1:2" x14ac:dyDescent="0.55000000000000004">
      <c r="A138" s="1">
        <v>44761</v>
      </c>
      <c r="B138">
        <v>1.0409999999999999</v>
      </c>
    </row>
    <row r="139" spans="1:2" x14ac:dyDescent="0.55000000000000004">
      <c r="A139" s="1">
        <v>44762</v>
      </c>
      <c r="B139">
        <v>1.0354000000000001</v>
      </c>
    </row>
    <row r="140" spans="1:2" x14ac:dyDescent="0.55000000000000004">
      <c r="A140" s="1">
        <v>44763</v>
      </c>
      <c r="B140">
        <v>1.0366</v>
      </c>
    </row>
    <row r="141" spans="1:2" x14ac:dyDescent="0.55000000000000004">
      <c r="A141" s="1">
        <v>44764</v>
      </c>
      <c r="B141">
        <v>1.0367999999999999</v>
      </c>
    </row>
    <row r="142" spans="1:2" x14ac:dyDescent="0.55000000000000004">
      <c r="A142" s="1">
        <v>44767</v>
      </c>
      <c r="B142">
        <v>1.0394000000000001</v>
      </c>
    </row>
    <row r="143" spans="1:2" x14ac:dyDescent="0.55000000000000004">
      <c r="A143" s="1">
        <v>44768</v>
      </c>
      <c r="B143">
        <v>1.0294000000000001</v>
      </c>
    </row>
    <row r="144" spans="1:2" x14ac:dyDescent="0.55000000000000004">
      <c r="A144" s="1">
        <v>44769</v>
      </c>
      <c r="B144">
        <v>1.0367999999999999</v>
      </c>
    </row>
    <row r="145" spans="1:2" x14ac:dyDescent="0.55000000000000004">
      <c r="A145" s="1">
        <v>44770</v>
      </c>
      <c r="B145">
        <v>1.0345</v>
      </c>
    </row>
    <row r="146" spans="1:2" x14ac:dyDescent="0.55000000000000004">
      <c r="A146" s="1">
        <v>44771</v>
      </c>
      <c r="B146">
        <v>1.0387999999999999</v>
      </c>
    </row>
    <row r="147" spans="1:2" x14ac:dyDescent="0.55000000000000004">
      <c r="A147" s="1">
        <v>44774</v>
      </c>
      <c r="B147">
        <v>1.0421</v>
      </c>
    </row>
    <row r="148" spans="1:2" x14ac:dyDescent="0.55000000000000004">
      <c r="A148" s="1">
        <v>44775</v>
      </c>
      <c r="B148">
        <v>1.0338000000000001</v>
      </c>
    </row>
    <row r="149" spans="1:2" x14ac:dyDescent="0.55000000000000004">
      <c r="A149" s="1">
        <v>44776</v>
      </c>
      <c r="B149">
        <v>1.0319</v>
      </c>
    </row>
    <row r="150" spans="1:2" x14ac:dyDescent="0.55000000000000004">
      <c r="A150" s="1">
        <v>44777</v>
      </c>
      <c r="B150">
        <v>1.0412999999999999</v>
      </c>
    </row>
    <row r="151" spans="1:2" x14ac:dyDescent="0.55000000000000004">
      <c r="A151" s="1">
        <v>44778</v>
      </c>
      <c r="B151">
        <v>1.0338000000000001</v>
      </c>
    </row>
    <row r="152" spans="1:2" x14ac:dyDescent="0.55000000000000004">
      <c r="A152" s="1">
        <v>44781</v>
      </c>
      <c r="B152">
        <v>1.0348999999999999</v>
      </c>
    </row>
    <row r="153" spans="1:2" x14ac:dyDescent="0.55000000000000004">
      <c r="A153" s="1">
        <v>44782</v>
      </c>
      <c r="B153">
        <v>1.0366</v>
      </c>
    </row>
    <row r="154" spans="1:2" x14ac:dyDescent="0.55000000000000004">
      <c r="A154" s="1">
        <v>44783</v>
      </c>
      <c r="B154">
        <v>1.0465</v>
      </c>
    </row>
    <row r="155" spans="1:2" x14ac:dyDescent="0.55000000000000004">
      <c r="A155" s="1">
        <v>44784</v>
      </c>
      <c r="B155">
        <v>1.0483</v>
      </c>
    </row>
    <row r="156" spans="1:2" x14ac:dyDescent="0.55000000000000004">
      <c r="A156" s="1">
        <v>44785</v>
      </c>
      <c r="B156">
        <v>1.0423</v>
      </c>
    </row>
    <row r="157" spans="1:2" x14ac:dyDescent="0.55000000000000004">
      <c r="A157" s="1">
        <v>44788</v>
      </c>
      <c r="B157">
        <v>1.0311999999999999</v>
      </c>
    </row>
    <row r="158" spans="1:2" x14ac:dyDescent="0.55000000000000004">
      <c r="A158" s="1">
        <v>44789</v>
      </c>
      <c r="B158">
        <v>1.0324</v>
      </c>
    </row>
    <row r="159" spans="1:2" x14ac:dyDescent="0.55000000000000004">
      <c r="A159" s="1">
        <v>44790</v>
      </c>
      <c r="B159">
        <v>1.0339</v>
      </c>
    </row>
    <row r="160" spans="1:2" x14ac:dyDescent="0.55000000000000004">
      <c r="A160" s="1">
        <v>44791</v>
      </c>
      <c r="B160">
        <v>1.0243</v>
      </c>
    </row>
    <row r="161" spans="1:2" x14ac:dyDescent="0.55000000000000004">
      <c r="A161" s="1">
        <v>44792</v>
      </c>
      <c r="B161">
        <v>1.0184</v>
      </c>
    </row>
    <row r="162" spans="1:2" x14ac:dyDescent="0.55000000000000004">
      <c r="A162" s="1">
        <v>44795</v>
      </c>
      <c r="B162">
        <v>1.0084</v>
      </c>
    </row>
    <row r="163" spans="1:2" x14ac:dyDescent="0.55000000000000004">
      <c r="A163" s="1">
        <v>44796</v>
      </c>
      <c r="B163">
        <v>1.0111000000000001</v>
      </c>
    </row>
    <row r="164" spans="1:2" x14ac:dyDescent="0.55000000000000004">
      <c r="A164" s="1">
        <v>44797</v>
      </c>
      <c r="B164">
        <v>1.0112000000000001</v>
      </c>
    </row>
    <row r="165" spans="1:2" x14ac:dyDescent="0.55000000000000004">
      <c r="A165" s="1">
        <v>44798</v>
      </c>
      <c r="B165">
        <v>1.0117</v>
      </c>
    </row>
    <row r="166" spans="1:2" x14ac:dyDescent="0.55000000000000004">
      <c r="A166" s="1">
        <v>44799</v>
      </c>
      <c r="B166">
        <v>1.0111000000000001</v>
      </c>
    </row>
    <row r="167" spans="1:2" x14ac:dyDescent="0.55000000000000004">
      <c r="A167" s="1">
        <v>44802</v>
      </c>
      <c r="B167">
        <v>1.0137</v>
      </c>
    </row>
    <row r="168" spans="1:2" x14ac:dyDescent="0.55000000000000004">
      <c r="A168" s="1">
        <v>44803</v>
      </c>
      <c r="B168">
        <v>1.0165999999999999</v>
      </c>
    </row>
    <row r="169" spans="1:2" x14ac:dyDescent="0.55000000000000004">
      <c r="A169" s="1">
        <v>44804</v>
      </c>
      <c r="B169">
        <v>1.0188999999999999</v>
      </c>
    </row>
    <row r="170" spans="1:2" x14ac:dyDescent="0.55000000000000004">
      <c r="A170" s="1">
        <v>44805</v>
      </c>
      <c r="B170">
        <v>1.0085999999999999</v>
      </c>
    </row>
    <row r="171" spans="1:2" x14ac:dyDescent="0.55000000000000004">
      <c r="A171" s="1">
        <v>44806</v>
      </c>
      <c r="B171">
        <v>1.0106999999999999</v>
      </c>
    </row>
    <row r="172" spans="1:2" x14ac:dyDescent="0.55000000000000004">
      <c r="A172" s="1">
        <v>44810</v>
      </c>
      <c r="B172">
        <v>1.0049999999999999</v>
      </c>
    </row>
    <row r="173" spans="1:2" x14ac:dyDescent="0.55000000000000004">
      <c r="A173" s="1">
        <v>44811</v>
      </c>
      <c r="B173">
        <v>1.0122</v>
      </c>
    </row>
    <row r="174" spans="1:2" x14ac:dyDescent="0.55000000000000004">
      <c r="A174" s="1">
        <v>44812</v>
      </c>
      <c r="B174">
        <v>1.0128999999999999</v>
      </c>
    </row>
    <row r="175" spans="1:2" x14ac:dyDescent="0.55000000000000004">
      <c r="A175" s="1">
        <v>44813</v>
      </c>
      <c r="B175">
        <v>1.0181</v>
      </c>
    </row>
    <row r="176" spans="1:2" x14ac:dyDescent="0.55000000000000004">
      <c r="A176" s="1">
        <v>44816</v>
      </c>
      <c r="B176">
        <v>1.0254000000000001</v>
      </c>
    </row>
    <row r="177" spans="1:2" x14ac:dyDescent="0.55000000000000004">
      <c r="A177" s="1">
        <v>44817</v>
      </c>
      <c r="B177">
        <v>1.0113000000000001</v>
      </c>
    </row>
    <row r="178" spans="1:2" x14ac:dyDescent="0.55000000000000004">
      <c r="A178" s="1">
        <v>44818</v>
      </c>
      <c r="B178">
        <v>1.0115000000000001</v>
      </c>
    </row>
    <row r="179" spans="1:2" x14ac:dyDescent="0.55000000000000004">
      <c r="A179" s="1">
        <v>44819</v>
      </c>
      <c r="B179">
        <v>1.0126999999999999</v>
      </c>
    </row>
    <row r="180" spans="1:2" x14ac:dyDescent="0.55000000000000004">
      <c r="A180" s="1">
        <v>44820</v>
      </c>
      <c r="B180">
        <v>1.0136000000000001</v>
      </c>
    </row>
    <row r="181" spans="1:2" x14ac:dyDescent="0.55000000000000004">
      <c r="A181" s="1">
        <v>44823</v>
      </c>
      <c r="B181">
        <v>1.0145</v>
      </c>
    </row>
    <row r="182" spans="1:2" x14ac:dyDescent="0.55000000000000004">
      <c r="A182" s="1">
        <v>44824</v>
      </c>
      <c r="B182">
        <v>1.0101</v>
      </c>
    </row>
    <row r="183" spans="1:2" x14ac:dyDescent="0.55000000000000004">
      <c r="A183" s="1">
        <v>44825</v>
      </c>
      <c r="B183">
        <v>1.0038</v>
      </c>
    </row>
    <row r="184" spans="1:2" x14ac:dyDescent="0.55000000000000004">
      <c r="A184" s="1">
        <v>44826</v>
      </c>
      <c r="B184">
        <v>0.99590000000000001</v>
      </c>
    </row>
    <row r="185" spans="1:2" x14ac:dyDescent="0.55000000000000004">
      <c r="A185" s="1">
        <v>44827</v>
      </c>
      <c r="B185">
        <v>0.97989999999999999</v>
      </c>
    </row>
    <row r="186" spans="1:2" x14ac:dyDescent="0.55000000000000004">
      <c r="A186" s="1">
        <v>44830</v>
      </c>
      <c r="B186">
        <v>0.97370000000000001</v>
      </c>
    </row>
    <row r="187" spans="1:2" x14ac:dyDescent="0.55000000000000004">
      <c r="A187" s="1">
        <v>44831</v>
      </c>
      <c r="B187">
        <v>0.97240000000000004</v>
      </c>
    </row>
    <row r="188" spans="1:2" x14ac:dyDescent="0.55000000000000004">
      <c r="A188" s="1">
        <v>44832</v>
      </c>
      <c r="B188">
        <v>0.9869</v>
      </c>
    </row>
    <row r="189" spans="1:2" x14ac:dyDescent="0.55000000000000004">
      <c r="A189" s="1">
        <v>44833</v>
      </c>
      <c r="B189">
        <v>0.99129999999999996</v>
      </c>
    </row>
    <row r="190" spans="1:2" x14ac:dyDescent="0.55000000000000004">
      <c r="A190" s="1">
        <v>44834</v>
      </c>
      <c r="B190">
        <v>0.9929</v>
      </c>
    </row>
    <row r="191" spans="1:2" x14ac:dyDescent="0.55000000000000004">
      <c r="A191" s="1">
        <v>44837</v>
      </c>
      <c r="B191">
        <v>0.99380000000000002</v>
      </c>
    </row>
    <row r="192" spans="1:2" x14ac:dyDescent="0.55000000000000004">
      <c r="A192" s="1">
        <v>44838</v>
      </c>
      <c r="B192">
        <v>1.012</v>
      </c>
    </row>
    <row r="193" spans="1:2" x14ac:dyDescent="0.55000000000000004">
      <c r="A193" s="1">
        <v>44839</v>
      </c>
      <c r="B193">
        <v>1.0014000000000001</v>
      </c>
    </row>
    <row r="194" spans="1:2" x14ac:dyDescent="0.55000000000000004">
      <c r="A194" s="1">
        <v>44840</v>
      </c>
      <c r="B194">
        <v>0.9909</v>
      </c>
    </row>
    <row r="195" spans="1:2" x14ac:dyDescent="0.55000000000000004">
      <c r="A195" s="1">
        <v>44841</v>
      </c>
      <c r="B195">
        <v>0.98519999999999996</v>
      </c>
    </row>
    <row r="196" spans="1:2" x14ac:dyDescent="0.55000000000000004">
      <c r="A196" s="1">
        <v>44844</v>
      </c>
      <c r="B196">
        <v>0.98199999999999998</v>
      </c>
    </row>
    <row r="197" spans="1:2" x14ac:dyDescent="0.55000000000000004">
      <c r="A197" s="1">
        <v>44845</v>
      </c>
      <c r="B197">
        <v>0.98229999999999995</v>
      </c>
    </row>
    <row r="198" spans="1:2" x14ac:dyDescent="0.55000000000000004">
      <c r="A198" s="1">
        <v>44846</v>
      </c>
      <c r="B198">
        <v>0.98129999999999995</v>
      </c>
    </row>
    <row r="199" spans="1:2" x14ac:dyDescent="0.55000000000000004">
      <c r="A199" s="1">
        <v>44847</v>
      </c>
      <c r="B199">
        <v>0.99009999999999998</v>
      </c>
    </row>
    <row r="200" spans="1:2" x14ac:dyDescent="0.55000000000000004">
      <c r="A200" s="1">
        <v>44848</v>
      </c>
      <c r="B200">
        <v>0.98370000000000002</v>
      </c>
    </row>
    <row r="201" spans="1:2" x14ac:dyDescent="0.55000000000000004">
      <c r="A201" s="1">
        <v>44851</v>
      </c>
      <c r="B201">
        <v>0.99609999999999999</v>
      </c>
    </row>
    <row r="202" spans="1:2" x14ac:dyDescent="0.55000000000000004">
      <c r="A202" s="1">
        <v>44852</v>
      </c>
      <c r="B202">
        <v>0.99619999999999997</v>
      </c>
    </row>
    <row r="203" spans="1:2" x14ac:dyDescent="0.55000000000000004">
      <c r="A203" s="1">
        <v>44853</v>
      </c>
      <c r="B203">
        <v>0.98770000000000002</v>
      </c>
    </row>
    <row r="204" spans="1:2" x14ac:dyDescent="0.55000000000000004">
      <c r="A204" s="1">
        <v>44854</v>
      </c>
      <c r="B204">
        <v>0.98929999999999996</v>
      </c>
    </row>
    <row r="205" spans="1:2" x14ac:dyDescent="0.55000000000000004">
      <c r="A205" s="1">
        <v>44855</v>
      </c>
      <c r="B205">
        <v>0.99539999999999995</v>
      </c>
    </row>
    <row r="206" spans="1:2" x14ac:dyDescent="0.55000000000000004">
      <c r="A206" s="1">
        <v>44858</v>
      </c>
      <c r="B206">
        <v>0.99839999999999995</v>
      </c>
    </row>
    <row r="207" spans="1:2" x14ac:dyDescent="0.55000000000000004">
      <c r="A207" s="1">
        <v>44859</v>
      </c>
      <c r="B207">
        <v>1.0066999999999999</v>
      </c>
    </row>
    <row r="208" spans="1:2" x14ac:dyDescent="0.55000000000000004">
      <c r="A208" s="1">
        <v>44860</v>
      </c>
      <c r="B208">
        <v>1.0187999999999999</v>
      </c>
    </row>
    <row r="209" spans="1:2" x14ac:dyDescent="0.55000000000000004">
      <c r="A209" s="1">
        <v>44861</v>
      </c>
      <c r="B209">
        <v>1.0065999999999999</v>
      </c>
    </row>
    <row r="210" spans="1:2" x14ac:dyDescent="0.55000000000000004">
      <c r="A210" s="1">
        <v>44862</v>
      </c>
      <c r="B210">
        <v>1.0059</v>
      </c>
    </row>
    <row r="211" spans="1:2" x14ac:dyDescent="0.55000000000000004">
      <c r="A211" s="1">
        <v>44865</v>
      </c>
      <c r="B211">
        <v>0.99909999999999999</v>
      </c>
    </row>
    <row r="212" spans="1:2" x14ac:dyDescent="0.55000000000000004">
      <c r="A212" s="1">
        <v>44866</v>
      </c>
      <c r="B212">
        <v>0.99839999999999995</v>
      </c>
    </row>
    <row r="213" spans="1:2" x14ac:dyDescent="0.55000000000000004">
      <c r="A213" s="1">
        <v>44867</v>
      </c>
      <c r="B213">
        <v>0.99880000000000002</v>
      </c>
    </row>
    <row r="214" spans="1:2" x14ac:dyDescent="0.55000000000000004">
      <c r="A214" s="1">
        <v>44868</v>
      </c>
      <c r="B214">
        <v>0.98509999999999998</v>
      </c>
    </row>
    <row r="215" spans="1:2" x14ac:dyDescent="0.55000000000000004">
      <c r="A215" s="1">
        <v>44869</v>
      </c>
      <c r="B215">
        <v>1.0045999999999999</v>
      </c>
    </row>
    <row r="216" spans="1:2" x14ac:dyDescent="0.55000000000000004">
      <c r="A216" s="1">
        <v>44872</v>
      </c>
      <c r="B216">
        <v>1.0123</v>
      </c>
    </row>
    <row r="217" spans="1:2" x14ac:dyDescent="0.55000000000000004">
      <c r="A217" s="1">
        <v>44873</v>
      </c>
      <c r="B217">
        <v>1.0170999999999999</v>
      </c>
    </row>
    <row r="218" spans="1:2" x14ac:dyDescent="0.55000000000000004">
      <c r="A218" s="1">
        <v>44874</v>
      </c>
      <c r="B218">
        <v>1.0096000000000001</v>
      </c>
    </row>
    <row r="219" spans="1:2" x14ac:dyDescent="0.55000000000000004">
      <c r="A219" s="1">
        <v>44875</v>
      </c>
      <c r="B219">
        <v>1.0275000000000001</v>
      </c>
    </row>
    <row r="220" spans="1:2" x14ac:dyDescent="0.55000000000000004">
      <c r="A220" s="1">
        <v>44876</v>
      </c>
      <c r="B220">
        <v>1.0457000000000001</v>
      </c>
    </row>
    <row r="221" spans="1:2" x14ac:dyDescent="0.55000000000000004">
      <c r="A221" s="1">
        <v>44879</v>
      </c>
      <c r="B221">
        <v>1.0446</v>
      </c>
    </row>
    <row r="222" spans="1:2" x14ac:dyDescent="0.55000000000000004">
      <c r="A222" s="1">
        <v>44880</v>
      </c>
      <c r="B222">
        <v>1.0457000000000001</v>
      </c>
    </row>
    <row r="223" spans="1:2" x14ac:dyDescent="0.55000000000000004">
      <c r="A223" s="1">
        <v>44881</v>
      </c>
      <c r="B223">
        <v>1.0484</v>
      </c>
    </row>
    <row r="224" spans="1:2" x14ac:dyDescent="0.55000000000000004">
      <c r="A224" s="1">
        <v>44882</v>
      </c>
      <c r="B224">
        <v>1.0454000000000001</v>
      </c>
    </row>
    <row r="225" spans="1:2" x14ac:dyDescent="0.55000000000000004">
      <c r="A225" s="1">
        <v>44883</v>
      </c>
      <c r="B225">
        <v>1.0417000000000001</v>
      </c>
    </row>
    <row r="226" spans="1:2" x14ac:dyDescent="0.55000000000000004">
      <c r="A226" s="1">
        <v>44886</v>
      </c>
      <c r="B226">
        <v>1.0327</v>
      </c>
    </row>
    <row r="227" spans="1:2" x14ac:dyDescent="0.55000000000000004">
      <c r="A227" s="1">
        <v>44887</v>
      </c>
      <c r="B227">
        <v>1.0382</v>
      </c>
    </row>
    <row r="228" spans="1:2" x14ac:dyDescent="0.55000000000000004">
      <c r="A228" s="1">
        <v>44888</v>
      </c>
      <c r="B228">
        <v>1.0487</v>
      </c>
    </row>
    <row r="229" spans="1:2" x14ac:dyDescent="0.55000000000000004">
      <c r="A229" s="1">
        <v>44890</v>
      </c>
      <c r="B229">
        <v>1.0488999999999999</v>
      </c>
    </row>
    <row r="230" spans="1:2" x14ac:dyDescent="0.55000000000000004">
      <c r="A230" s="1">
        <v>44893</v>
      </c>
      <c r="B230">
        <v>1.0421</v>
      </c>
    </row>
    <row r="231" spans="1:2" x14ac:dyDescent="0.55000000000000004">
      <c r="A231" s="1">
        <v>44894</v>
      </c>
      <c r="B231">
        <v>1.0408999999999999</v>
      </c>
    </row>
    <row r="232" spans="1:2" x14ac:dyDescent="0.55000000000000004">
      <c r="A232" s="1">
        <v>44895</v>
      </c>
      <c r="B232">
        <v>1.0496000000000001</v>
      </c>
    </row>
    <row r="233" spans="1:2" x14ac:dyDescent="0.55000000000000004">
      <c r="A233" s="1">
        <v>44896</v>
      </c>
      <c r="B233">
        <v>1.0598000000000001</v>
      </c>
    </row>
    <row r="234" spans="1:2" x14ac:dyDescent="0.55000000000000004">
      <c r="A234" s="1">
        <v>44897</v>
      </c>
      <c r="B234">
        <v>1.0615000000000001</v>
      </c>
    </row>
    <row r="235" spans="1:2" x14ac:dyDescent="0.55000000000000004">
      <c r="A235" s="1">
        <v>44900</v>
      </c>
      <c r="B235">
        <v>1.0571999999999999</v>
      </c>
    </row>
    <row r="236" spans="1:2" x14ac:dyDescent="0.55000000000000004">
      <c r="A236" s="1">
        <v>44901</v>
      </c>
      <c r="B236">
        <v>1.054</v>
      </c>
    </row>
    <row r="237" spans="1:2" x14ac:dyDescent="0.55000000000000004">
      <c r="A237" s="1">
        <v>44902</v>
      </c>
      <c r="B237">
        <v>1.0589999999999999</v>
      </c>
    </row>
    <row r="238" spans="1:2" x14ac:dyDescent="0.55000000000000004">
      <c r="A238" s="1">
        <v>44903</v>
      </c>
      <c r="B238">
        <v>1.0633999999999999</v>
      </c>
    </row>
    <row r="239" spans="1:2" x14ac:dyDescent="0.55000000000000004">
      <c r="A239" s="1">
        <v>44904</v>
      </c>
      <c r="B239">
        <v>1.0620000000000001</v>
      </c>
    </row>
    <row r="240" spans="1:2" x14ac:dyDescent="0.55000000000000004">
      <c r="A240" s="1">
        <v>44907</v>
      </c>
      <c r="B240">
        <v>1.0596000000000001</v>
      </c>
    </row>
    <row r="241" spans="1:2" x14ac:dyDescent="0.55000000000000004">
      <c r="A241" s="1">
        <v>44908</v>
      </c>
      <c r="B241">
        <v>1.0709</v>
      </c>
    </row>
    <row r="242" spans="1:2" x14ac:dyDescent="0.55000000000000004">
      <c r="A242" s="1">
        <v>44909</v>
      </c>
      <c r="B242">
        <v>1.0737000000000001</v>
      </c>
    </row>
    <row r="243" spans="1:2" x14ac:dyDescent="0.55000000000000004">
      <c r="A243" s="1">
        <v>44910</v>
      </c>
      <c r="B243">
        <v>1.0698000000000001</v>
      </c>
    </row>
    <row r="244" spans="1:2" x14ac:dyDescent="0.55000000000000004">
      <c r="A244" s="1">
        <v>44911</v>
      </c>
      <c r="B244">
        <v>1.0668</v>
      </c>
    </row>
    <row r="245" spans="1:2" x14ac:dyDescent="0.55000000000000004">
      <c r="A245" s="1">
        <v>44914</v>
      </c>
      <c r="B245">
        <v>1.0671999999999999</v>
      </c>
    </row>
    <row r="246" spans="1:2" x14ac:dyDescent="0.55000000000000004">
      <c r="A246" s="1">
        <v>44915</v>
      </c>
      <c r="B246">
        <v>1.069</v>
      </c>
    </row>
    <row r="247" spans="1:2" x14ac:dyDescent="0.55000000000000004">
      <c r="A247" s="1">
        <v>44916</v>
      </c>
      <c r="B247">
        <v>1.0680000000000001</v>
      </c>
    </row>
    <row r="248" spans="1:2" x14ac:dyDescent="0.55000000000000004">
      <c r="A248" s="1">
        <v>44917</v>
      </c>
      <c r="B248">
        <v>1.0656000000000001</v>
      </c>
    </row>
    <row r="249" spans="1:2" x14ac:dyDescent="0.55000000000000004">
      <c r="A249" s="1">
        <v>44918</v>
      </c>
      <c r="B249">
        <v>1.0683</v>
      </c>
    </row>
    <row r="250" spans="1:2" x14ac:dyDescent="0.55000000000000004">
      <c r="A250" s="1">
        <v>44922</v>
      </c>
      <c r="B250">
        <v>1.0703</v>
      </c>
    </row>
    <row r="251" spans="1:2" x14ac:dyDescent="0.55000000000000004">
      <c r="A251" s="1">
        <v>44923</v>
      </c>
      <c r="B251">
        <v>1.0674999999999999</v>
      </c>
    </row>
    <row r="252" spans="1:2" x14ac:dyDescent="0.55000000000000004">
      <c r="A252" s="1">
        <v>44924</v>
      </c>
      <c r="B252">
        <v>1.0732999999999999</v>
      </c>
    </row>
    <row r="253" spans="1:2" x14ac:dyDescent="0.55000000000000004">
      <c r="A253" s="1">
        <v>44925</v>
      </c>
      <c r="B253">
        <v>1.0753999999999999</v>
      </c>
    </row>
    <row r="254" spans="1:2" x14ac:dyDescent="0.55000000000000004">
      <c r="A254" s="1">
        <v>44928</v>
      </c>
      <c r="B254">
        <v>1.0753999999999999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"/>
  <sheetViews>
    <sheetView showGridLines="0" zoomScale="109" workbookViewId="0">
      <selection activeCell="H6" sqref="H6"/>
    </sheetView>
  </sheetViews>
  <sheetFormatPr baseColWidth="10" defaultRowHeight="14.4" x14ac:dyDescent="0.55000000000000004"/>
  <cols>
    <col min="1" max="1" width="17.7890625" bestFit="1" customWidth="1"/>
    <col min="2" max="2" width="11.1015625" bestFit="1" customWidth="1"/>
  </cols>
  <sheetData>
    <row r="1" spans="1:4" x14ac:dyDescent="0.55000000000000004">
      <c r="A1" s="14" t="s">
        <v>72</v>
      </c>
      <c r="B1" s="15">
        <v>-10082.48</v>
      </c>
      <c r="C1" s="16">
        <f>ROUND(100*(B1/100000),2)</f>
        <v>-10.08</v>
      </c>
      <c r="D1" s="17" t="s">
        <v>73</v>
      </c>
    </row>
    <row r="2" spans="1:4" x14ac:dyDescent="0.55000000000000004">
      <c r="A2" s="18" t="s">
        <v>5</v>
      </c>
      <c r="B2" s="15">
        <f>LOG!F182</f>
        <v>4086.9910000000245</v>
      </c>
      <c r="C2" s="16">
        <f t="shared" ref="C2:C4" si="0">ROUND(100*(B2/100000),2)</f>
        <v>4.09</v>
      </c>
      <c r="D2" s="17" t="s">
        <v>73</v>
      </c>
    </row>
    <row r="3" spans="1:4" x14ac:dyDescent="0.55000000000000004">
      <c r="A3" s="14" t="s">
        <v>160</v>
      </c>
      <c r="B3" s="15">
        <v>2997.5</v>
      </c>
      <c r="C3" s="16">
        <f t="shared" si="0"/>
        <v>3</v>
      </c>
      <c r="D3" s="17" t="s">
        <v>73</v>
      </c>
    </row>
    <row r="4" spans="1:4" x14ac:dyDescent="0.55000000000000004">
      <c r="A4" s="14" t="s">
        <v>161</v>
      </c>
      <c r="B4" s="15">
        <v>-11575.8</v>
      </c>
      <c r="C4" s="16">
        <f t="shared" si="0"/>
        <v>-11.58</v>
      </c>
      <c r="D4" s="17" t="s">
        <v>73</v>
      </c>
    </row>
    <row r="5" spans="1:4" x14ac:dyDescent="0.55000000000000004">
      <c r="A5" s="14" t="s">
        <v>74</v>
      </c>
      <c r="B5" s="15">
        <f>SUM(B1:B4)</f>
        <v>-14573.788999999975</v>
      </c>
      <c r="C5" s="19">
        <f>ROUND(100*(B5/100000),2)</f>
        <v>-14.57</v>
      </c>
      <c r="D5" s="20" t="s">
        <v>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EFBB-2C9D-40CF-A3F7-874CFE114519}">
  <dimension ref="B2:K3"/>
  <sheetViews>
    <sheetView showGridLines="0" workbookViewId="0">
      <selection activeCell="J16" sqref="J16"/>
    </sheetView>
  </sheetViews>
  <sheetFormatPr baseColWidth="10" defaultRowHeight="14.4" x14ac:dyDescent="0.55000000000000004"/>
  <sheetData>
    <row r="2" spans="2:11" x14ac:dyDescent="0.55000000000000004">
      <c r="B2" s="9" t="s">
        <v>165</v>
      </c>
      <c r="C2" s="9" t="s">
        <v>166</v>
      </c>
      <c r="D2" s="9" t="s">
        <v>167</v>
      </c>
      <c r="E2" s="9" t="s">
        <v>168</v>
      </c>
      <c r="F2" s="9" t="s">
        <v>169</v>
      </c>
      <c r="G2" s="9" t="s">
        <v>170</v>
      </c>
      <c r="H2" s="9" t="s">
        <v>171</v>
      </c>
      <c r="I2" s="9" t="s">
        <v>172</v>
      </c>
      <c r="J2" s="9" t="s">
        <v>174</v>
      </c>
      <c r="K2" s="9" t="s">
        <v>176</v>
      </c>
    </row>
    <row r="3" spans="2:11" x14ac:dyDescent="0.55000000000000004">
      <c r="B3" s="9" t="s">
        <v>230</v>
      </c>
      <c r="C3" s="9" t="s">
        <v>220</v>
      </c>
      <c r="D3" s="13">
        <v>44881</v>
      </c>
      <c r="E3" s="9">
        <v>1.0484</v>
      </c>
      <c r="F3" s="13">
        <v>44928</v>
      </c>
      <c r="G3" s="9">
        <v>1.0753999999999999</v>
      </c>
      <c r="H3" s="41">
        <v>2.58E-2</v>
      </c>
      <c r="I3" s="42">
        <v>2997.5</v>
      </c>
      <c r="J3" s="9">
        <v>9</v>
      </c>
      <c r="K3" s="9">
        <v>2997.5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528F-6E05-4635-8844-2CEAE176F0C3}">
  <dimension ref="B2:L79"/>
  <sheetViews>
    <sheetView showGridLines="0" workbookViewId="0">
      <selection activeCell="O19" sqref="O19"/>
    </sheetView>
  </sheetViews>
  <sheetFormatPr baseColWidth="10" defaultRowHeight="14.4" x14ac:dyDescent="0.55000000000000004"/>
  <cols>
    <col min="1" max="1" width="3.47265625" customWidth="1"/>
    <col min="2" max="2" width="6.3671875" style="9" customWidth="1"/>
    <col min="3" max="3" width="9.7890625" style="30" bestFit="1" customWidth="1"/>
    <col min="4" max="4" width="8.3671875" customWidth="1"/>
    <col min="5" max="5" width="7.68359375" bestFit="1" customWidth="1"/>
    <col min="6" max="6" width="7.15625" bestFit="1" customWidth="1"/>
    <col min="7" max="7" width="8.68359375" bestFit="1" customWidth="1"/>
    <col min="8" max="8" width="5.3671875" customWidth="1"/>
    <col min="9" max="9" width="8.05078125" bestFit="1" customWidth="1"/>
    <col min="10" max="10" width="8.05078125" customWidth="1"/>
    <col min="11" max="11" width="9.83984375" style="9" customWidth="1"/>
    <col min="12" max="12" width="10.20703125" customWidth="1"/>
    <col min="15" max="15" width="9.9453125" customWidth="1"/>
  </cols>
  <sheetData>
    <row r="2" spans="2:12" ht="18.3" x14ac:dyDescent="0.7">
      <c r="B2" s="29" t="s">
        <v>222</v>
      </c>
      <c r="D2" s="31"/>
    </row>
    <row r="3" spans="2:12" x14ac:dyDescent="0.55000000000000004">
      <c r="C3" s="32"/>
      <c r="K3" s="44" t="s">
        <v>176</v>
      </c>
    </row>
    <row r="4" spans="2:12" x14ac:dyDescent="0.55000000000000004">
      <c r="B4" s="43" t="s">
        <v>223</v>
      </c>
      <c r="C4" s="44" t="s">
        <v>224</v>
      </c>
      <c r="D4" s="44" t="s">
        <v>167</v>
      </c>
      <c r="E4" s="44" t="s">
        <v>168</v>
      </c>
      <c r="F4" s="44" t="s">
        <v>169</v>
      </c>
      <c r="G4" s="44" t="s">
        <v>170</v>
      </c>
      <c r="H4" s="44" t="s">
        <v>225</v>
      </c>
      <c r="I4" s="44" t="s">
        <v>172</v>
      </c>
      <c r="J4" s="44" t="s">
        <v>226</v>
      </c>
      <c r="K4" s="33">
        <v>0</v>
      </c>
      <c r="L4" s="44" t="s">
        <v>181</v>
      </c>
    </row>
    <row r="5" spans="2:12" x14ac:dyDescent="0.55000000000000004">
      <c r="B5" s="34" t="str">
        <f>aux!A2</f>
        <v>AAPL</v>
      </c>
      <c r="C5" s="9" t="str">
        <f>aux!B2</f>
        <v>Long</v>
      </c>
      <c r="D5" s="35">
        <f>aux!C2</f>
        <v>44564</v>
      </c>
      <c r="E5" s="9">
        <f>aux!D2</f>
        <v>177.29470000000001</v>
      </c>
      <c r="F5" s="35">
        <f>aux!E2</f>
        <v>44593</v>
      </c>
      <c r="G5" s="9">
        <f>aux!F2</f>
        <v>174.01</v>
      </c>
      <c r="H5" s="9">
        <f>aux!J2</f>
        <v>120</v>
      </c>
      <c r="I5" s="36">
        <f>aux!H2</f>
        <v>-424.16</v>
      </c>
      <c r="J5" s="37">
        <f>aux!I2</f>
        <v>-1.9900000000000001E-2</v>
      </c>
      <c r="K5" s="10">
        <f>aux!L2</f>
        <v>-424.16</v>
      </c>
      <c r="L5" s="38" t="str">
        <f>aux!Q2</f>
        <v>1/0</v>
      </c>
    </row>
    <row r="6" spans="2:12" x14ac:dyDescent="0.55000000000000004">
      <c r="B6" s="34" t="str">
        <f>aux!A3</f>
        <v>COST</v>
      </c>
      <c r="C6" s="9" t="str">
        <f>aux!B3</f>
        <v>Long</v>
      </c>
      <c r="D6" s="35">
        <f>aux!C3</f>
        <v>44564</v>
      </c>
      <c r="E6" s="9">
        <f>aux!D3</f>
        <v>553.76760000000002</v>
      </c>
      <c r="F6" s="35">
        <f>aux!E3</f>
        <v>44593</v>
      </c>
      <c r="G6" s="9">
        <f>aux!F3</f>
        <v>505</v>
      </c>
      <c r="H6" s="9">
        <f>aux!J3</f>
        <v>41</v>
      </c>
      <c r="I6" s="36">
        <f>aux!H3</f>
        <v>-2029.47</v>
      </c>
      <c r="J6" s="37">
        <f>aux!I3</f>
        <v>-8.9399999999999993E-2</v>
      </c>
      <c r="K6" s="10">
        <f>aux!L3</f>
        <v>-2453.64</v>
      </c>
      <c r="L6" s="38" t="str">
        <f>aux!Q3</f>
        <v>1/0</v>
      </c>
    </row>
    <row r="7" spans="2:12" x14ac:dyDescent="0.55000000000000004">
      <c r="B7" s="34" t="str">
        <f>aux!A4</f>
        <v>CTSH</v>
      </c>
      <c r="C7" s="9" t="str">
        <f>aux!B4</f>
        <v>Long</v>
      </c>
      <c r="D7" s="35">
        <f>aux!C4</f>
        <v>44564</v>
      </c>
      <c r="E7" s="9">
        <f>aux!D4</f>
        <v>88.563940000000002</v>
      </c>
      <c r="F7" s="35">
        <f>aux!E4</f>
        <v>44593</v>
      </c>
      <c r="G7" s="9">
        <f>aux!F4</f>
        <v>85.38</v>
      </c>
      <c r="H7" s="9">
        <f>aux!J4</f>
        <v>236</v>
      </c>
      <c r="I7" s="36">
        <f>aux!H4</f>
        <v>-781.4</v>
      </c>
      <c r="J7" s="37">
        <f>aux!I4</f>
        <v>-3.7400000000000003E-2</v>
      </c>
      <c r="K7" s="10">
        <f>aux!L4</f>
        <v>-3235.04</v>
      </c>
      <c r="L7" s="38" t="str">
        <f>aux!Q4</f>
        <v>1/0</v>
      </c>
    </row>
    <row r="8" spans="2:12" x14ac:dyDescent="0.55000000000000004">
      <c r="B8" s="34" t="str">
        <f>aux!A5</f>
        <v>AVGO</v>
      </c>
      <c r="C8" s="9" t="str">
        <f>aux!B5</f>
        <v>Long</v>
      </c>
      <c r="D8" s="35">
        <f>aux!C5</f>
        <v>44564</v>
      </c>
      <c r="E8" s="9">
        <f>aux!D5</f>
        <v>653.67020000000002</v>
      </c>
      <c r="F8" s="35">
        <f>aux!E5</f>
        <v>44593</v>
      </c>
      <c r="G8" s="9">
        <f>aux!F5</f>
        <v>585.87</v>
      </c>
      <c r="H8" s="9">
        <f>aux!J5</f>
        <v>35</v>
      </c>
      <c r="I8" s="36">
        <f>aux!H5</f>
        <v>-2403.0100000000002</v>
      </c>
      <c r="J8" s="37">
        <f>aux!I5</f>
        <v>-0.105</v>
      </c>
      <c r="K8" s="10">
        <f>aux!L5</f>
        <v>-5638.04</v>
      </c>
      <c r="L8" s="38" t="str">
        <f>aux!Q5</f>
        <v>1/0</v>
      </c>
    </row>
    <row r="9" spans="2:12" x14ac:dyDescent="0.55000000000000004">
      <c r="B9" s="34" t="str">
        <f>aux!A6</f>
        <v>XEL</v>
      </c>
      <c r="C9" s="9" t="str">
        <f>aux!B6</f>
        <v>Long</v>
      </c>
      <c r="D9" s="35">
        <f>aux!C6</f>
        <v>44593</v>
      </c>
      <c r="E9" s="9">
        <f>aux!D6</f>
        <v>69.057239999999993</v>
      </c>
      <c r="F9" s="35">
        <f>aux!E6</f>
        <v>44621</v>
      </c>
      <c r="G9" s="9">
        <f>aux!F6</f>
        <v>67.09</v>
      </c>
      <c r="H9" s="9">
        <f>aux!J6</f>
        <v>340</v>
      </c>
      <c r="I9" s="36">
        <f>aux!H6</f>
        <v>-698.85</v>
      </c>
      <c r="J9" s="37">
        <f>aux!I6</f>
        <v>-2.98E-2</v>
      </c>
      <c r="K9" s="10">
        <f>aux!L6</f>
        <v>-6336.89</v>
      </c>
      <c r="L9" s="38" t="str">
        <f>aux!Q6</f>
        <v>1/0</v>
      </c>
    </row>
    <row r="10" spans="2:12" x14ac:dyDescent="0.55000000000000004">
      <c r="B10" s="34" t="str">
        <f>aux!A7</f>
        <v>MDLZ</v>
      </c>
      <c r="C10" s="9" t="str">
        <f>aux!B7</f>
        <v>Long</v>
      </c>
      <c r="D10" s="35">
        <f>aux!C7</f>
        <v>44593</v>
      </c>
      <c r="E10" s="9">
        <f>aux!D7</f>
        <v>66.888279999999995</v>
      </c>
      <c r="F10" s="35">
        <f>aux!E7</f>
        <v>44621</v>
      </c>
      <c r="G10" s="9">
        <f>aux!F7</f>
        <v>64.989999999999995</v>
      </c>
      <c r="H10" s="9">
        <f>aux!J7</f>
        <v>341</v>
      </c>
      <c r="I10" s="36">
        <f>aux!H7</f>
        <v>-677.32</v>
      </c>
      <c r="J10" s="37">
        <f>aux!I7</f>
        <v>-2.9700000000000001E-2</v>
      </c>
      <c r="K10" s="10">
        <f>aux!L7</f>
        <v>-7014.21</v>
      </c>
      <c r="L10" s="38" t="str">
        <f>aux!Q7</f>
        <v>1/0</v>
      </c>
    </row>
    <row r="11" spans="2:12" x14ac:dyDescent="0.55000000000000004">
      <c r="B11" s="34" t="str">
        <f>aux!A8</f>
        <v>PCAR</v>
      </c>
      <c r="C11" s="9" t="str">
        <f>aux!B8</f>
        <v>Long</v>
      </c>
      <c r="D11" s="35">
        <f>aux!C8</f>
        <v>44593</v>
      </c>
      <c r="E11" s="9">
        <f>aux!D8</f>
        <v>90.380170000000007</v>
      </c>
      <c r="F11" s="35">
        <f>aux!E8</f>
        <v>44621</v>
      </c>
      <c r="G11" s="9">
        <f>aux!F8</f>
        <v>88.997079999999997</v>
      </c>
      <c r="H11" s="9">
        <f>aux!J8</f>
        <v>245</v>
      </c>
      <c r="I11" s="36">
        <f>aux!H8</f>
        <v>-368.86</v>
      </c>
      <c r="J11" s="37">
        <f>aux!I8</f>
        <v>-1.67E-2</v>
      </c>
      <c r="K11" s="10">
        <f>aux!L8</f>
        <v>-7383.07</v>
      </c>
      <c r="L11" s="38" t="str">
        <f>aux!Q8</f>
        <v>1/0</v>
      </c>
    </row>
    <row r="12" spans="2:12" x14ac:dyDescent="0.55000000000000004">
      <c r="B12" s="34" t="str">
        <f>aux!A9</f>
        <v>KDP</v>
      </c>
      <c r="C12" s="9" t="str">
        <f>aux!B9</f>
        <v>Long</v>
      </c>
      <c r="D12" s="35">
        <f>aux!C9</f>
        <v>44593</v>
      </c>
      <c r="E12" s="9">
        <f>aux!D9</f>
        <v>37.985550000000003</v>
      </c>
      <c r="F12" s="35">
        <f>aux!E9</f>
        <v>44652</v>
      </c>
      <c r="G12" s="9">
        <f>aux!F9</f>
        <v>38.017670000000003</v>
      </c>
      <c r="H12" s="9">
        <f>aux!J9</f>
        <v>554</v>
      </c>
      <c r="I12" s="36">
        <f>aux!H9</f>
        <v>-30.95</v>
      </c>
      <c r="J12" s="37">
        <f>aux!I9</f>
        <v>-1.4E-3</v>
      </c>
      <c r="K12" s="10">
        <f>aux!L9</f>
        <v>-7414.02</v>
      </c>
      <c r="L12" s="38" t="str">
        <f>aux!Q9</f>
        <v>1/2</v>
      </c>
    </row>
    <row r="13" spans="2:12" x14ac:dyDescent="0.55000000000000004">
      <c r="B13" s="34" t="str">
        <f>aux!A10</f>
        <v>KHC</v>
      </c>
      <c r="C13" s="9" t="str">
        <f>aux!B10</f>
        <v>Long</v>
      </c>
      <c r="D13" s="35">
        <f>aux!C10</f>
        <v>44621</v>
      </c>
      <c r="E13" s="9">
        <f>aux!D10</f>
        <v>38.979999999999997</v>
      </c>
      <c r="F13" s="35">
        <f>aux!E10</f>
        <v>44652</v>
      </c>
      <c r="G13" s="9">
        <f>aux!F10</f>
        <v>39.534750000000003</v>
      </c>
      <c r="H13" s="9">
        <f>aux!J10</f>
        <v>541</v>
      </c>
      <c r="I13" s="36">
        <f>aux!H10</f>
        <v>289.54000000000002</v>
      </c>
      <c r="J13" s="37">
        <f>aux!I10</f>
        <v>1.29E-2</v>
      </c>
      <c r="K13" s="10">
        <f>aux!L10</f>
        <v>-7124.49</v>
      </c>
      <c r="L13" s="38" t="str">
        <f>aux!Q10</f>
        <v>0/1</v>
      </c>
    </row>
    <row r="14" spans="2:12" x14ac:dyDescent="0.55000000000000004">
      <c r="B14" s="34" t="str">
        <f>aux!A11</f>
        <v>INCY</v>
      </c>
      <c r="C14" s="9" t="str">
        <f>aux!B11</f>
        <v>Long</v>
      </c>
      <c r="D14" s="35">
        <f>aux!C11</f>
        <v>44652</v>
      </c>
      <c r="E14" s="9">
        <f>aux!D11</f>
        <v>79.73</v>
      </c>
      <c r="F14" s="35">
        <f>aux!E11</f>
        <v>44683</v>
      </c>
      <c r="G14" s="9">
        <f>aux!F11</f>
        <v>75.347849999999994</v>
      </c>
      <c r="H14" s="9">
        <f>aux!J11</f>
        <v>258</v>
      </c>
      <c r="I14" s="36">
        <f>aux!H11</f>
        <v>-1257</v>
      </c>
      <c r="J14" s="37">
        <f>aux!I11</f>
        <v>-5.6300000000000003E-2</v>
      </c>
      <c r="K14" s="10">
        <f>aux!L11</f>
        <v>-8381.49</v>
      </c>
      <c r="L14" s="38" t="str">
        <f>aux!Q11</f>
        <v>0/1</v>
      </c>
    </row>
    <row r="15" spans="2:12" x14ac:dyDescent="0.55000000000000004">
      <c r="B15" s="34" t="str">
        <f>aux!A12</f>
        <v>REGN</v>
      </c>
      <c r="C15" s="9" t="str">
        <f>aux!B12</f>
        <v>Long</v>
      </c>
      <c r="D15" s="35">
        <f>aux!C12</f>
        <v>44652</v>
      </c>
      <c r="E15" s="9">
        <f>aux!D12</f>
        <v>701.82</v>
      </c>
      <c r="F15" s="35">
        <f>aux!E12</f>
        <v>44683</v>
      </c>
      <c r="G15" s="9">
        <f>aux!F12</f>
        <v>662.25189999999998</v>
      </c>
      <c r="H15" s="9">
        <f>aux!J12</f>
        <v>29</v>
      </c>
      <c r="I15" s="36">
        <f>aux!H12</f>
        <v>-1256.6099999999999</v>
      </c>
      <c r="J15" s="37">
        <f>aux!I12</f>
        <v>-5.7799999999999997E-2</v>
      </c>
      <c r="K15" s="10">
        <f>aux!L12</f>
        <v>-9638.1</v>
      </c>
      <c r="L15" s="38" t="str">
        <f>aux!Q12</f>
        <v>0/1</v>
      </c>
    </row>
    <row r="16" spans="2:12" x14ac:dyDescent="0.55000000000000004">
      <c r="B16" s="34" t="str">
        <f>aux!A13</f>
        <v>AEP</v>
      </c>
      <c r="C16" s="9" t="str">
        <f>aux!B13</f>
        <v>Long</v>
      </c>
      <c r="D16" s="35">
        <f>aux!C13</f>
        <v>44621</v>
      </c>
      <c r="E16" s="9">
        <f>aux!D13</f>
        <v>91.072689999999994</v>
      </c>
      <c r="F16" s="35">
        <f>aux!E13</f>
        <v>44713</v>
      </c>
      <c r="G16" s="9">
        <f>aux!F13</f>
        <v>101.9966</v>
      </c>
      <c r="H16" s="9">
        <f>aux!J13</f>
        <v>219</v>
      </c>
      <c r="I16" s="36">
        <f>aux!H13</f>
        <v>2879.73</v>
      </c>
      <c r="J16" s="37">
        <f>aux!I13</f>
        <v>0.11899999999999999</v>
      </c>
      <c r="K16" s="10">
        <f>aux!L13</f>
        <v>-6758.37</v>
      </c>
      <c r="L16" s="38" t="str">
        <f>aux!Q13</f>
        <v>1/3</v>
      </c>
    </row>
    <row r="17" spans="2:12" x14ac:dyDescent="0.55000000000000004">
      <c r="B17" s="34" t="str">
        <f>aux!A14</f>
        <v>VRTX</v>
      </c>
      <c r="C17" s="9" t="str">
        <f>aux!B14</f>
        <v>Long</v>
      </c>
      <c r="D17" s="35">
        <f>aux!C14</f>
        <v>44621</v>
      </c>
      <c r="E17" s="9">
        <f>aux!D14</f>
        <v>232.40309999999999</v>
      </c>
      <c r="F17" s="35">
        <f>aux!E14</f>
        <v>44713</v>
      </c>
      <c r="G17" s="9">
        <f>aux!F14</f>
        <v>272.56549999999999</v>
      </c>
      <c r="H17" s="9">
        <f>aux!J14</f>
        <v>81</v>
      </c>
      <c r="I17" s="36">
        <f>aux!H14</f>
        <v>4224.17</v>
      </c>
      <c r="J17" s="37">
        <f>aux!I14</f>
        <v>0.17369999999999999</v>
      </c>
      <c r="K17" s="10">
        <f>aux!L14</f>
        <v>-2534.1999999999998</v>
      </c>
      <c r="L17" s="38" t="str">
        <f>aux!Q14</f>
        <v>1/4</v>
      </c>
    </row>
    <row r="18" spans="2:12" x14ac:dyDescent="0.55000000000000004">
      <c r="B18" s="34" t="str">
        <f>aux!A15</f>
        <v>KHC</v>
      </c>
      <c r="C18" s="9" t="str">
        <f>aux!B15</f>
        <v>Long</v>
      </c>
      <c r="D18" s="35">
        <f>aux!C15</f>
        <v>44683</v>
      </c>
      <c r="E18" s="9">
        <f>aux!D15</f>
        <v>42.751539999999999</v>
      </c>
      <c r="F18" s="35">
        <f>aux!E15</f>
        <v>44713</v>
      </c>
      <c r="G18" s="9">
        <f>aux!F15</f>
        <v>37.909999999999997</v>
      </c>
      <c r="H18" s="9">
        <f>aux!J15</f>
        <v>506</v>
      </c>
      <c r="I18" s="36">
        <f>aux!H15</f>
        <v>-2479.8200000000002</v>
      </c>
      <c r="J18" s="37">
        <f>aux!I15</f>
        <v>-0.11459999999999999</v>
      </c>
      <c r="K18" s="10">
        <f>aux!L15</f>
        <v>-5014.0200000000004</v>
      </c>
      <c r="L18" s="38" t="str">
        <f>aux!Q15</f>
        <v>1/0</v>
      </c>
    </row>
    <row r="19" spans="2:12" x14ac:dyDescent="0.55000000000000004">
      <c r="B19" s="34" t="str">
        <f>aux!A16</f>
        <v>EXC</v>
      </c>
      <c r="C19" s="9" t="str">
        <f>aux!B16</f>
        <v>Long</v>
      </c>
      <c r="D19" s="35">
        <f>aux!C16</f>
        <v>44564</v>
      </c>
      <c r="E19" s="9">
        <f>aux!D16</f>
        <v>41.487960000000001</v>
      </c>
      <c r="F19" s="35">
        <f>aux!E16</f>
        <v>44743</v>
      </c>
      <c r="G19" s="9">
        <f>aux!F16</f>
        <v>45.597490000000001</v>
      </c>
      <c r="H19" s="9">
        <f>aux!J16</f>
        <v>493</v>
      </c>
      <c r="I19" s="36">
        <f>aux!H16</f>
        <v>2550.84</v>
      </c>
      <c r="J19" s="37">
        <f>aux!I16</f>
        <v>9.7900000000000001E-2</v>
      </c>
      <c r="K19" s="10">
        <f>aux!L16</f>
        <v>-2463.1799999999998</v>
      </c>
      <c r="L19" s="38" t="str">
        <f>aux!Q16</f>
        <v>4/7</v>
      </c>
    </row>
    <row r="20" spans="2:12" x14ac:dyDescent="0.55000000000000004">
      <c r="B20" s="34" t="str">
        <f>aux!A17</f>
        <v>XEL</v>
      </c>
      <c r="C20" s="9" t="str">
        <f>aux!B17</f>
        <v>Long</v>
      </c>
      <c r="D20" s="35">
        <f>aux!C17</f>
        <v>44683</v>
      </c>
      <c r="E20" s="9">
        <f>aux!D17</f>
        <v>73.048220000000001</v>
      </c>
      <c r="F20" s="35">
        <f>aux!E17</f>
        <v>44743</v>
      </c>
      <c r="G20" s="9">
        <f>aux!F17</f>
        <v>70.930440000000004</v>
      </c>
      <c r="H20" s="9">
        <f>aux!J17</f>
        <v>314</v>
      </c>
      <c r="I20" s="36">
        <f>aux!H17</f>
        <v>-740.01</v>
      </c>
      <c r="J20" s="37">
        <f>aux!I17</f>
        <v>-3.1300000000000001E-2</v>
      </c>
      <c r="K20" s="10">
        <f>aux!L17</f>
        <v>-3203.19</v>
      </c>
      <c r="L20" s="38" t="str">
        <f>aux!Q17</f>
        <v>2/1</v>
      </c>
    </row>
    <row r="21" spans="2:12" x14ac:dyDescent="0.55000000000000004">
      <c r="B21" s="34" t="str">
        <f>aux!A18</f>
        <v>AMGN</v>
      </c>
      <c r="C21" s="9" t="str">
        <f>aux!B18</f>
        <v>Long</v>
      </c>
      <c r="D21" s="35">
        <f>aux!C18</f>
        <v>44713</v>
      </c>
      <c r="E21" s="9">
        <f>aux!D18</f>
        <v>256.47269999999997</v>
      </c>
      <c r="F21" s="35">
        <f>aux!E18</f>
        <v>44743</v>
      </c>
      <c r="G21" s="9">
        <f>aux!F18</f>
        <v>243.25</v>
      </c>
      <c r="H21" s="9">
        <f>aux!J18</f>
        <v>90</v>
      </c>
      <c r="I21" s="36">
        <f>aux!H18</f>
        <v>-1220.04</v>
      </c>
      <c r="J21" s="37">
        <f>aux!I18</f>
        <v>-5.2900000000000003E-2</v>
      </c>
      <c r="K21" s="10">
        <f>aux!L18</f>
        <v>-4423.2299999999996</v>
      </c>
      <c r="L21" s="38" t="str">
        <f>aux!Q18</f>
        <v>1/0</v>
      </c>
    </row>
    <row r="22" spans="2:12" x14ac:dyDescent="0.55000000000000004">
      <c r="B22" s="34" t="str">
        <f>aux!A19</f>
        <v>EA</v>
      </c>
      <c r="C22" s="9" t="str">
        <f>aux!B19</f>
        <v>Long</v>
      </c>
      <c r="D22" s="35">
        <f>aux!C19</f>
        <v>44713</v>
      </c>
      <c r="E22" s="9">
        <f>aux!D19</f>
        <v>138.7817</v>
      </c>
      <c r="F22" s="35">
        <f>aux!E19</f>
        <v>44743</v>
      </c>
      <c r="G22" s="9">
        <f>aux!F19</f>
        <v>120.9</v>
      </c>
      <c r="H22" s="9">
        <f>aux!J19</f>
        <v>167</v>
      </c>
      <c r="I22" s="36">
        <f>aux!H19</f>
        <v>-3016.24</v>
      </c>
      <c r="J22" s="37">
        <f>aux!I19</f>
        <v>-0.13009999999999999</v>
      </c>
      <c r="K22" s="10">
        <f>aux!L19</f>
        <v>-7439.48</v>
      </c>
      <c r="L22" s="38" t="str">
        <f>aux!Q19</f>
        <v>1/0</v>
      </c>
    </row>
    <row r="23" spans="2:12" x14ac:dyDescent="0.55000000000000004">
      <c r="B23" s="34" t="str">
        <f>aux!A20</f>
        <v>GILD</v>
      </c>
      <c r="C23" s="9" t="str">
        <f>aux!B20</f>
        <v>Long</v>
      </c>
      <c r="D23" s="35">
        <f>aux!C20</f>
        <v>44713</v>
      </c>
      <c r="E23" s="9">
        <f>aux!D20</f>
        <v>64.799220000000005</v>
      </c>
      <c r="F23" s="35">
        <f>aux!E20</f>
        <v>44743</v>
      </c>
      <c r="G23" s="9">
        <f>aux!F20</f>
        <v>61.47</v>
      </c>
      <c r="H23" s="9">
        <f>aux!J20</f>
        <v>364</v>
      </c>
      <c r="I23" s="36">
        <f>aux!H20</f>
        <v>-1241.83</v>
      </c>
      <c r="J23" s="37">
        <f>aux!I20</f>
        <v>-5.2600000000000001E-2</v>
      </c>
      <c r="K23" s="10">
        <f>aux!L20</f>
        <v>-8681.2999999999993</v>
      </c>
      <c r="L23" s="38" t="str">
        <f>aux!Q20</f>
        <v>1/0</v>
      </c>
    </row>
    <row r="24" spans="2:12" x14ac:dyDescent="0.55000000000000004">
      <c r="B24" s="34" t="str">
        <f>aux!A21</f>
        <v>MNST</v>
      </c>
      <c r="C24" s="9" t="str">
        <f>aux!B21</f>
        <v>Long</v>
      </c>
      <c r="D24" s="35">
        <f>aux!C21</f>
        <v>44743</v>
      </c>
      <c r="E24" s="9">
        <f>aux!D21</f>
        <v>92.134309999999999</v>
      </c>
      <c r="F24" s="35">
        <f>aux!E21</f>
        <v>44805</v>
      </c>
      <c r="G24" s="9">
        <f>aux!F21</f>
        <v>88.889049999999997</v>
      </c>
      <c r="H24" s="9">
        <f>aux!J21</f>
        <v>264</v>
      </c>
      <c r="I24" s="36">
        <f>aux!H21</f>
        <v>-1009.55</v>
      </c>
      <c r="J24" s="37">
        <f>aux!I21</f>
        <v>-3.7499999999999999E-2</v>
      </c>
      <c r="K24" s="10">
        <f>aux!L21</f>
        <v>-9690.85</v>
      </c>
      <c r="L24" s="38" t="str">
        <f>aux!Q21</f>
        <v>2/2</v>
      </c>
    </row>
    <row r="25" spans="2:12" x14ac:dyDescent="0.55000000000000004">
      <c r="B25" s="34" t="str">
        <f>aux!A22</f>
        <v>TMUS</v>
      </c>
      <c r="C25" s="9" t="str">
        <f>aux!B22</f>
        <v>Long</v>
      </c>
      <c r="D25" s="35">
        <f>aux!C22</f>
        <v>44743</v>
      </c>
      <c r="E25" s="9">
        <f>aux!D22</f>
        <v>134.75710000000001</v>
      </c>
      <c r="F25" s="35">
        <f>aux!E22</f>
        <v>44805</v>
      </c>
      <c r="G25" s="9">
        <f>aux!F22</f>
        <v>143.02459999999999</v>
      </c>
      <c r="H25" s="9">
        <f>aux!J22</f>
        <v>164</v>
      </c>
      <c r="I25" s="36">
        <f>aux!H22</f>
        <v>1459.33</v>
      </c>
      <c r="J25" s="37">
        <f>aux!I22</f>
        <v>5.9200000000000003E-2</v>
      </c>
      <c r="K25" s="10">
        <f>aux!L22</f>
        <v>-8231.52</v>
      </c>
      <c r="L25" s="38" t="str">
        <f>aux!Q22</f>
        <v>2/2</v>
      </c>
    </row>
    <row r="26" spans="2:12" x14ac:dyDescent="0.55000000000000004">
      <c r="B26" s="34" t="str">
        <f>aux!A23</f>
        <v>CTAS</v>
      </c>
      <c r="C26" s="9" t="str">
        <f>aux!B23</f>
        <v>Long</v>
      </c>
      <c r="D26" s="35">
        <f>aux!C23</f>
        <v>44774</v>
      </c>
      <c r="E26" s="9">
        <f>aux!D23</f>
        <v>423.05869999999999</v>
      </c>
      <c r="F26" s="35">
        <f>aux!E23</f>
        <v>44805</v>
      </c>
      <c r="G26" s="9">
        <f>aux!F23</f>
        <v>404.26</v>
      </c>
      <c r="H26" s="9">
        <f>aux!J23</f>
        <v>55</v>
      </c>
      <c r="I26" s="36">
        <f>aux!H23</f>
        <v>-1063.93</v>
      </c>
      <c r="J26" s="37">
        <f>aux!I23</f>
        <v>-4.5699999999999998E-2</v>
      </c>
      <c r="K26" s="10">
        <f>aux!L23</f>
        <v>-9295.4500000000007</v>
      </c>
      <c r="L26" s="38" t="str">
        <f>aux!Q23</f>
        <v>1/0</v>
      </c>
    </row>
    <row r="27" spans="2:12" x14ac:dyDescent="0.55000000000000004">
      <c r="B27" s="34" t="str">
        <f>aux!A24</f>
        <v>SIRI</v>
      </c>
      <c r="C27" s="9" t="str">
        <f>aux!B24</f>
        <v>Long</v>
      </c>
      <c r="D27" s="35">
        <f>aux!C24</f>
        <v>44774</v>
      </c>
      <c r="E27" s="9">
        <f>aux!D24</f>
        <v>6.5674520000000003</v>
      </c>
      <c r="F27" s="35">
        <f>aux!E24</f>
        <v>44805</v>
      </c>
      <c r="G27" s="9">
        <f>aux!F24</f>
        <v>6.09</v>
      </c>
      <c r="H27" s="9">
        <f>aux!J24</f>
        <v>3835</v>
      </c>
      <c r="I27" s="36">
        <f>aux!H24</f>
        <v>-1861.03</v>
      </c>
      <c r="J27" s="37">
        <f>aux!I24</f>
        <v>-7.3899999999999993E-2</v>
      </c>
      <c r="K27" s="10">
        <f>aux!L24</f>
        <v>-11156.48</v>
      </c>
      <c r="L27" s="38" t="str">
        <f>aux!Q24</f>
        <v>1/0</v>
      </c>
    </row>
    <row r="28" spans="2:12" x14ac:dyDescent="0.55000000000000004">
      <c r="B28" s="34" t="str">
        <f>aux!A25</f>
        <v>ADP</v>
      </c>
      <c r="C28" s="9" t="str">
        <f>aux!B25</f>
        <v>Long</v>
      </c>
      <c r="D28" s="35">
        <f>aux!C25</f>
        <v>44805</v>
      </c>
      <c r="E28" s="9">
        <f>aux!D25</f>
        <v>242.21530000000001</v>
      </c>
      <c r="F28" s="35">
        <f>aux!E25</f>
        <v>44837</v>
      </c>
      <c r="G28" s="9">
        <f>aux!F25</f>
        <v>228.35</v>
      </c>
      <c r="H28" s="9">
        <f>aux!J25</f>
        <v>101</v>
      </c>
      <c r="I28" s="36">
        <f>aux!H25</f>
        <v>-1430.4</v>
      </c>
      <c r="J28" s="37">
        <f>aux!I25</f>
        <v>-5.8500000000000003E-2</v>
      </c>
      <c r="K28" s="10">
        <f>aux!L25</f>
        <v>-12586.87</v>
      </c>
      <c r="L28" s="38" t="str">
        <f>aux!Q25</f>
        <v>1/0</v>
      </c>
    </row>
    <row r="29" spans="2:12" x14ac:dyDescent="0.55000000000000004">
      <c r="B29" s="34" t="str">
        <f>aux!A26</f>
        <v>VRSK</v>
      </c>
      <c r="C29" s="9" t="str">
        <f>aux!B26</f>
        <v>Long</v>
      </c>
      <c r="D29" s="35">
        <f>aux!C26</f>
        <v>44805</v>
      </c>
      <c r="E29" s="9">
        <f>aux!D26</f>
        <v>185.8546</v>
      </c>
      <c r="F29" s="35">
        <f>aux!E26</f>
        <v>44837</v>
      </c>
      <c r="G29" s="9">
        <f>aux!F26</f>
        <v>171.8</v>
      </c>
      <c r="H29" s="9">
        <f>aux!J26</f>
        <v>134</v>
      </c>
      <c r="I29" s="36">
        <f>aux!H26</f>
        <v>-1913.32</v>
      </c>
      <c r="J29" s="37">
        <f>aux!I26</f>
        <v>-7.6799999999999993E-2</v>
      </c>
      <c r="K29" s="10">
        <f>aux!L26</f>
        <v>-14500.19</v>
      </c>
      <c r="L29" s="38" t="str">
        <f>aux!Q26</f>
        <v>1/0</v>
      </c>
    </row>
    <row r="30" spans="2:12" x14ac:dyDescent="0.55000000000000004">
      <c r="B30" s="34" t="str">
        <f>aux!A27</f>
        <v>KDP</v>
      </c>
      <c r="C30" s="9" t="str">
        <f>aux!B27</f>
        <v>Long</v>
      </c>
      <c r="D30" s="35">
        <f>aux!C27</f>
        <v>44805</v>
      </c>
      <c r="E30" s="9">
        <f>aux!D27</f>
        <v>38.041629999999998</v>
      </c>
      <c r="F30" s="35">
        <f>aux!E27</f>
        <v>44837</v>
      </c>
      <c r="G30" s="9">
        <f>aux!F27</f>
        <v>35.93</v>
      </c>
      <c r="H30" s="9">
        <f>aux!J27</f>
        <v>632</v>
      </c>
      <c r="I30" s="36">
        <f>aux!H27</f>
        <v>-1364.55</v>
      </c>
      <c r="J30" s="37">
        <f>aux!I27</f>
        <v>-5.6800000000000003E-2</v>
      </c>
      <c r="K30" s="10">
        <f>aux!L27</f>
        <v>-15864.74</v>
      </c>
      <c r="L30" s="38" t="str">
        <f>aux!Q27</f>
        <v>1/0</v>
      </c>
    </row>
    <row r="31" spans="2:12" x14ac:dyDescent="0.55000000000000004">
      <c r="B31" s="34" t="str">
        <f>aux!A28</f>
        <v>COST</v>
      </c>
      <c r="C31" s="9" t="str">
        <f>aux!B28</f>
        <v>Long</v>
      </c>
      <c r="D31" s="35">
        <f>aux!C28</f>
        <v>44805</v>
      </c>
      <c r="E31" s="9">
        <f>aux!D28</f>
        <v>517.00750000000005</v>
      </c>
      <c r="F31" s="35">
        <f>aux!E28</f>
        <v>44837</v>
      </c>
      <c r="G31" s="9">
        <f>aux!F28</f>
        <v>474.5</v>
      </c>
      <c r="H31" s="9">
        <f>aux!J28</f>
        <v>48</v>
      </c>
      <c r="I31" s="36">
        <f>aux!H28</f>
        <v>-2070.36</v>
      </c>
      <c r="J31" s="37">
        <f>aux!I28</f>
        <v>-8.3400000000000002E-2</v>
      </c>
      <c r="K31" s="10">
        <f>aux!L28</f>
        <v>-17935.099999999999</v>
      </c>
      <c r="L31" s="38" t="str">
        <f>aux!Q28</f>
        <v>1/0</v>
      </c>
    </row>
    <row r="32" spans="2:12" x14ac:dyDescent="0.55000000000000004">
      <c r="B32" s="34" t="str">
        <f>aux!A29</f>
        <v>AMGN</v>
      </c>
      <c r="C32" s="9" t="str">
        <f>aux!B29</f>
        <v>Long</v>
      </c>
      <c r="D32" s="35">
        <f>aux!C29</f>
        <v>44866</v>
      </c>
      <c r="E32" s="9">
        <f>aux!D29</f>
        <v>269.60000000000002</v>
      </c>
      <c r="F32" s="35">
        <f>aux!E29</f>
        <v>44896</v>
      </c>
      <c r="G32" s="9">
        <f>aux!F29</f>
        <v>287.25979999999998</v>
      </c>
      <c r="H32" s="9">
        <f>aux!J29</f>
        <v>83</v>
      </c>
      <c r="I32" s="36">
        <f>aux!H29</f>
        <v>1541.72</v>
      </c>
      <c r="J32" s="37">
        <f>aux!I29</f>
        <v>6.4299999999999996E-2</v>
      </c>
      <c r="K32" s="10">
        <f>aux!L29</f>
        <v>-16393.38</v>
      </c>
      <c r="L32" s="38" t="str">
        <f>aux!Q29</f>
        <v>0/1</v>
      </c>
    </row>
    <row r="33" spans="2:12" x14ac:dyDescent="0.55000000000000004">
      <c r="B33" s="34" t="str">
        <f>aux!A30</f>
        <v>PEP</v>
      </c>
      <c r="C33" s="9" t="str">
        <f>aux!B30</f>
        <v>Long</v>
      </c>
      <c r="D33" s="35">
        <f>aux!C30</f>
        <v>44866</v>
      </c>
      <c r="E33" s="9">
        <f>aux!D30</f>
        <v>180.94</v>
      </c>
      <c r="F33" s="35">
        <f>aux!E30</f>
        <v>44896</v>
      </c>
      <c r="G33" s="9">
        <f>aux!F30</f>
        <v>185.2422</v>
      </c>
      <c r="H33" s="9">
        <f>aux!J30</f>
        <v>127</v>
      </c>
      <c r="I33" s="36">
        <f>aux!H30</f>
        <v>542.20000000000005</v>
      </c>
      <c r="J33" s="37">
        <f>aux!I30</f>
        <v>2.2499999999999999E-2</v>
      </c>
      <c r="K33" s="10">
        <f>aux!L30</f>
        <v>-15851.18</v>
      </c>
      <c r="L33" s="38" t="str">
        <f>aux!Q30</f>
        <v>0/1</v>
      </c>
    </row>
    <row r="34" spans="2:12" x14ac:dyDescent="0.55000000000000004">
      <c r="B34" s="34" t="str">
        <f>aux!A31</f>
        <v>ORLY</v>
      </c>
      <c r="C34" s="9" t="str">
        <f>aux!B31</f>
        <v>Long</v>
      </c>
      <c r="D34" s="35">
        <f>aux!C31</f>
        <v>44774</v>
      </c>
      <c r="E34" s="9">
        <f>aux!D31</f>
        <v>706.07950000000005</v>
      </c>
      <c r="F34" s="35">
        <f>aux!E31</f>
        <v>44928</v>
      </c>
      <c r="G34" s="9">
        <f>aux!F31</f>
        <v>843.23910000000001</v>
      </c>
      <c r="H34" s="9">
        <f>aux!J31</f>
        <v>28</v>
      </c>
      <c r="I34" s="36">
        <f>aux!H31</f>
        <v>4620.4799999999996</v>
      </c>
      <c r="J34" s="37">
        <f>aux!I31</f>
        <v>0.19270000000000001</v>
      </c>
      <c r="K34" s="10">
        <f>aux!L31</f>
        <v>-11230.7</v>
      </c>
      <c r="L34" s="38" t="str">
        <f>aux!Q31</f>
        <v>2/3</v>
      </c>
    </row>
    <row r="35" spans="2:12" x14ac:dyDescent="0.55000000000000004">
      <c r="B35" s="34" t="str">
        <f>aux!A32</f>
        <v>PCAR</v>
      </c>
      <c r="C35" s="9" t="str">
        <f>aux!B32</f>
        <v>Long</v>
      </c>
      <c r="D35" s="35">
        <f>aux!C32</f>
        <v>44866</v>
      </c>
      <c r="E35" s="9">
        <f>aux!D32</f>
        <v>94.843729999999994</v>
      </c>
      <c r="F35" s="35">
        <f>aux!E32</f>
        <v>44928</v>
      </c>
      <c r="G35" s="9">
        <f>aux!F32</f>
        <v>99.058790000000002</v>
      </c>
      <c r="H35" s="9">
        <f>aux!J32</f>
        <v>236</v>
      </c>
      <c r="I35" s="36">
        <f>aux!H32</f>
        <v>1110.93</v>
      </c>
      <c r="J35" s="37">
        <f>aux!I32</f>
        <v>4.2599999999999999E-2</v>
      </c>
      <c r="K35" s="10">
        <f>aux!L32</f>
        <v>-10119.780000000001</v>
      </c>
      <c r="L35" s="38" t="str">
        <f>aux!Q32</f>
        <v>1/3</v>
      </c>
    </row>
    <row r="36" spans="2:12" x14ac:dyDescent="0.55000000000000004">
      <c r="B36" s="34" t="str">
        <f>aux!A33</f>
        <v>ROST</v>
      </c>
      <c r="C36" s="9" t="str">
        <f>aux!B33</f>
        <v>Long</v>
      </c>
      <c r="D36" s="35">
        <f>aux!C33</f>
        <v>44896</v>
      </c>
      <c r="E36" s="9">
        <f>aux!D33</f>
        <v>117.831</v>
      </c>
      <c r="F36" s="35">
        <f>aux!E33</f>
        <v>44928</v>
      </c>
      <c r="G36" s="9">
        <f>aux!F33</f>
        <v>116.2974</v>
      </c>
      <c r="H36" s="9">
        <f>aux!J33</f>
        <v>202</v>
      </c>
      <c r="I36" s="36">
        <f>aux!H33</f>
        <v>-379.57</v>
      </c>
      <c r="J36" s="37">
        <f>aux!I33</f>
        <v>-1.47E-2</v>
      </c>
      <c r="K36" s="10">
        <f>aux!L33</f>
        <v>-10499.35</v>
      </c>
      <c r="L36" s="38" t="str">
        <f>aux!Q33</f>
        <v>1/1</v>
      </c>
    </row>
    <row r="37" spans="2:12" x14ac:dyDescent="0.55000000000000004">
      <c r="B37" s="34" t="str">
        <f>aux!A34</f>
        <v>HON</v>
      </c>
      <c r="C37" s="9" t="str">
        <f>aux!B34</f>
        <v>Open Long</v>
      </c>
      <c r="D37" s="35">
        <f>aux!C34</f>
        <v>44866</v>
      </c>
      <c r="E37" s="9">
        <f>aux!D34</f>
        <v>204.84520000000001</v>
      </c>
      <c r="F37" s="35">
        <f>aux!E34</f>
        <v>44928</v>
      </c>
      <c r="G37" s="9">
        <f>aux!F34</f>
        <v>214.20249999999999</v>
      </c>
      <c r="H37" s="9">
        <f>aux!J34</f>
        <v>109</v>
      </c>
      <c r="I37" s="36">
        <f>aux!H34</f>
        <v>1116.23</v>
      </c>
      <c r="J37" s="37">
        <f>aux!I34</f>
        <v>4.3999999999999997E-2</v>
      </c>
      <c r="K37" s="10">
        <f>aux!L34</f>
        <v>-9383.1200000000008</v>
      </c>
      <c r="L37" s="38" t="str">
        <f>aux!Q34</f>
        <v>1/2</v>
      </c>
    </row>
    <row r="38" spans="2:12" x14ac:dyDescent="0.55000000000000004">
      <c r="B38" s="34" t="str">
        <f>aux!A35</f>
        <v>GILD</v>
      </c>
      <c r="C38" s="9" t="str">
        <f>aux!B35</f>
        <v>Open Long</v>
      </c>
      <c r="D38" s="35">
        <f>aux!C35</f>
        <v>44896</v>
      </c>
      <c r="E38" s="9">
        <f>aux!D35</f>
        <v>88.120739999999998</v>
      </c>
      <c r="F38" s="35">
        <f>aux!E35</f>
        <v>44928</v>
      </c>
      <c r="G38" s="9">
        <f>aux!F35</f>
        <v>86.087959999999995</v>
      </c>
      <c r="H38" s="9">
        <f>aux!J35</f>
        <v>272</v>
      </c>
      <c r="I38" s="36">
        <f>aux!H35</f>
        <v>-649.37</v>
      </c>
      <c r="J38" s="37">
        <f>aux!I35</f>
        <v>-2.5100000000000001E-2</v>
      </c>
      <c r="K38" s="10">
        <f>aux!L35</f>
        <v>-10032.49</v>
      </c>
      <c r="L38" s="38" t="str">
        <f>aux!Q35</f>
        <v>2/1</v>
      </c>
    </row>
    <row r="39" spans="2:12" x14ac:dyDescent="0.55000000000000004">
      <c r="B39" s="34" t="str">
        <f>aux!A36</f>
        <v>KHC</v>
      </c>
      <c r="C39" s="9" t="str">
        <f>aux!B36</f>
        <v>Open Long</v>
      </c>
      <c r="D39" s="35">
        <f>aux!C36</f>
        <v>44928</v>
      </c>
      <c r="E39" s="9">
        <f>aux!D36</f>
        <v>40.71</v>
      </c>
      <c r="F39" s="35">
        <f>aux!E36</f>
        <v>44928</v>
      </c>
      <c r="G39" s="9">
        <f>aux!F36</f>
        <v>40.71</v>
      </c>
      <c r="H39" s="9">
        <f>aux!J36</f>
        <v>574</v>
      </c>
      <c r="I39" s="36">
        <f>aux!H36</f>
        <v>-20</v>
      </c>
      <c r="J39" s="37">
        <f>aux!I36</f>
        <v>-8.9999999999999998E-4</v>
      </c>
      <c r="K39" s="10">
        <f>aux!L36</f>
        <v>-10052.49</v>
      </c>
      <c r="L39" s="38" t="str">
        <f>aux!Q36</f>
        <v>0/0</v>
      </c>
    </row>
    <row r="40" spans="2:12" x14ac:dyDescent="0.55000000000000004">
      <c r="B40" s="34" t="str">
        <f>aux!A37</f>
        <v>MDLZ</v>
      </c>
      <c r="C40" s="9" t="str">
        <f>aux!B37</f>
        <v>Open Long</v>
      </c>
      <c r="D40" s="35">
        <f>aux!C37</f>
        <v>44928</v>
      </c>
      <c r="E40" s="9">
        <f>aux!D37</f>
        <v>66.650000000000006</v>
      </c>
      <c r="F40" s="35">
        <f>aux!E37</f>
        <v>44928</v>
      </c>
      <c r="G40" s="9">
        <f>aux!F37</f>
        <v>66.650000000000006</v>
      </c>
      <c r="H40" s="9">
        <f>aux!J37</f>
        <v>351</v>
      </c>
      <c r="I40" s="36">
        <f>aux!H37</f>
        <v>-20</v>
      </c>
      <c r="J40" s="37">
        <f>aux!I37</f>
        <v>-8.9999999999999998E-4</v>
      </c>
      <c r="K40" s="10">
        <f>aux!L37</f>
        <v>-10072.49</v>
      </c>
      <c r="L40" s="38" t="str">
        <f>aux!Q37</f>
        <v>0/0</v>
      </c>
    </row>
    <row r="41" spans="2:12" x14ac:dyDescent="0.55000000000000004">
      <c r="B41" s="34" t="str">
        <f>aux!A38</f>
        <v>INCY</v>
      </c>
      <c r="C41" s="9" t="str">
        <f>aux!B38</f>
        <v>Open Long</v>
      </c>
      <c r="D41" s="35">
        <f>aux!C38</f>
        <v>44928</v>
      </c>
      <c r="E41" s="9">
        <f>aux!D38</f>
        <v>80.319999999999993</v>
      </c>
      <c r="F41" s="35">
        <f>aux!E38</f>
        <v>44928</v>
      </c>
      <c r="G41" s="9">
        <f>aux!F38</f>
        <v>80.319999999999993</v>
      </c>
      <c r="H41" s="9">
        <f>aux!J38</f>
        <v>291</v>
      </c>
      <c r="I41" s="36">
        <f>aux!H38</f>
        <v>-20</v>
      </c>
      <c r="J41" s="37">
        <f>aux!I38</f>
        <v>-8.9999999999999998E-4</v>
      </c>
      <c r="K41" s="10">
        <f>aux!L38</f>
        <v>-10092.49</v>
      </c>
      <c r="L41" s="38" t="str">
        <f>aux!Q38</f>
        <v>0/0</v>
      </c>
    </row>
    <row r="42" spans="2:12" x14ac:dyDescent="0.55000000000000004">
      <c r="B42" s="34"/>
      <c r="C42" s="9"/>
      <c r="D42" s="35"/>
      <c r="E42" s="9"/>
      <c r="F42" s="35"/>
      <c r="G42" s="9"/>
      <c r="H42" s="9"/>
      <c r="I42" s="36"/>
      <c r="J42" s="37"/>
      <c r="K42" s="10"/>
      <c r="L42" s="9"/>
    </row>
    <row r="43" spans="2:12" x14ac:dyDescent="0.55000000000000004">
      <c r="B43" s="34"/>
      <c r="C43" s="9"/>
      <c r="D43" s="35"/>
      <c r="E43" s="9"/>
      <c r="F43" s="35"/>
      <c r="G43" s="9"/>
      <c r="H43" s="9"/>
      <c r="I43" s="36"/>
      <c r="J43" s="37"/>
      <c r="K43" s="10"/>
      <c r="L43" s="9"/>
    </row>
    <row r="44" spans="2:12" x14ac:dyDescent="0.55000000000000004">
      <c r="B44" s="34"/>
      <c r="C44" s="9"/>
      <c r="D44" s="35"/>
      <c r="E44" s="9"/>
      <c r="F44" s="35"/>
      <c r="G44" s="9"/>
      <c r="H44" s="9"/>
      <c r="I44" s="36"/>
      <c r="J44" s="37"/>
      <c r="K44" s="10"/>
      <c r="L44" s="9"/>
    </row>
    <row r="45" spans="2:12" x14ac:dyDescent="0.55000000000000004">
      <c r="B45" s="34"/>
      <c r="C45" s="9"/>
      <c r="D45" s="35"/>
      <c r="E45" s="9"/>
      <c r="F45" s="35"/>
      <c r="G45" s="9"/>
      <c r="H45" s="9"/>
      <c r="I45" s="36"/>
      <c r="J45" s="37"/>
      <c r="K45" s="10"/>
      <c r="L45" s="9"/>
    </row>
    <row r="46" spans="2:12" x14ac:dyDescent="0.55000000000000004">
      <c r="B46" s="34"/>
      <c r="C46" s="9"/>
      <c r="D46" s="35"/>
      <c r="E46" s="9"/>
      <c r="F46" s="35"/>
      <c r="G46" s="9"/>
      <c r="H46" s="9"/>
      <c r="I46" s="36"/>
      <c r="J46" s="37"/>
      <c r="K46" s="10"/>
      <c r="L46" s="9"/>
    </row>
    <row r="47" spans="2:12" x14ac:dyDescent="0.55000000000000004">
      <c r="B47" s="34"/>
      <c r="C47" s="9"/>
      <c r="D47" s="35"/>
      <c r="E47" s="9"/>
      <c r="F47" s="35"/>
      <c r="G47" s="9"/>
      <c r="H47" s="9"/>
      <c r="I47" s="36"/>
      <c r="J47" s="37"/>
      <c r="K47" s="10"/>
      <c r="L47" s="9"/>
    </row>
    <row r="48" spans="2:12" x14ac:dyDescent="0.55000000000000004">
      <c r="B48" s="34"/>
      <c r="C48" s="9"/>
      <c r="D48" s="35"/>
      <c r="E48" s="9"/>
      <c r="F48" s="35"/>
      <c r="G48" s="9"/>
      <c r="H48" s="9"/>
      <c r="I48" s="36"/>
      <c r="J48" s="37"/>
      <c r="K48" s="10"/>
      <c r="L48" s="9"/>
    </row>
    <row r="49" spans="2:11" x14ac:dyDescent="0.55000000000000004">
      <c r="B49" s="34"/>
      <c r="C49" s="9"/>
      <c r="D49" s="35"/>
      <c r="E49" s="9"/>
      <c r="F49" s="35"/>
      <c r="G49" s="9"/>
      <c r="H49" s="9"/>
      <c r="I49" s="36"/>
      <c r="J49" s="36"/>
      <c r="K49" s="10"/>
    </row>
    <row r="50" spans="2:11" x14ac:dyDescent="0.55000000000000004">
      <c r="B50" s="34"/>
      <c r="C50" s="9"/>
      <c r="D50" s="35"/>
      <c r="E50" s="9"/>
      <c r="F50" s="35"/>
      <c r="G50" s="9"/>
      <c r="H50" s="9"/>
      <c r="I50" s="36"/>
      <c r="J50" s="36"/>
      <c r="K50" s="10"/>
    </row>
    <row r="51" spans="2:11" x14ac:dyDescent="0.55000000000000004">
      <c r="B51" s="34"/>
      <c r="C51" s="9"/>
      <c r="D51" s="35"/>
      <c r="E51" s="9"/>
      <c r="F51" s="35"/>
      <c r="G51" s="9"/>
      <c r="H51" s="9"/>
      <c r="I51" s="36"/>
      <c r="J51" s="36"/>
      <c r="K51" s="10"/>
    </row>
    <row r="52" spans="2:11" x14ac:dyDescent="0.55000000000000004">
      <c r="B52" s="34"/>
      <c r="C52" s="9"/>
      <c r="D52" s="35"/>
      <c r="E52" s="9"/>
      <c r="F52" s="35"/>
      <c r="G52" s="9"/>
      <c r="H52" s="9"/>
      <c r="I52" s="36"/>
      <c r="J52" s="36"/>
      <c r="K52" s="10"/>
    </row>
    <row r="53" spans="2:11" x14ac:dyDescent="0.55000000000000004">
      <c r="B53" s="34"/>
      <c r="C53" s="9"/>
      <c r="D53" s="35"/>
      <c r="E53" s="9"/>
      <c r="F53" s="35"/>
      <c r="G53" s="9"/>
      <c r="H53" s="9"/>
      <c r="I53" s="36"/>
      <c r="J53" s="36"/>
      <c r="K53" s="10"/>
    </row>
    <row r="54" spans="2:11" x14ac:dyDescent="0.55000000000000004">
      <c r="B54" s="34"/>
      <c r="C54" s="9"/>
      <c r="D54" s="35"/>
      <c r="E54" s="9"/>
      <c r="F54" s="35"/>
      <c r="G54" s="9"/>
      <c r="H54" s="9"/>
      <c r="I54" s="36"/>
      <c r="J54" s="36"/>
      <c r="K54" s="10"/>
    </row>
    <row r="55" spans="2:11" x14ac:dyDescent="0.55000000000000004">
      <c r="B55" s="34"/>
      <c r="C55" s="9"/>
      <c r="D55" s="35"/>
      <c r="E55" s="9"/>
      <c r="F55" s="35"/>
      <c r="G55" s="9"/>
      <c r="H55" s="9"/>
      <c r="I55" s="36"/>
      <c r="J55" s="36"/>
      <c r="K55" s="10"/>
    </row>
    <row r="56" spans="2:11" x14ac:dyDescent="0.55000000000000004">
      <c r="B56" s="34"/>
      <c r="C56" s="9"/>
      <c r="D56" s="35"/>
      <c r="E56" s="9"/>
      <c r="F56" s="35"/>
      <c r="G56" s="9"/>
      <c r="H56" s="9"/>
      <c r="I56" s="36"/>
      <c r="J56" s="36"/>
      <c r="K56" s="10"/>
    </row>
    <row r="57" spans="2:11" x14ac:dyDescent="0.55000000000000004">
      <c r="B57" s="34"/>
      <c r="C57" s="9"/>
      <c r="D57" s="35"/>
      <c r="E57" s="9"/>
      <c r="F57" s="35"/>
      <c r="G57" s="9"/>
      <c r="H57" s="9"/>
      <c r="I57" s="36"/>
      <c r="J57" s="36"/>
      <c r="K57" s="10"/>
    </row>
    <row r="58" spans="2:11" x14ac:dyDescent="0.55000000000000004">
      <c r="B58" s="34"/>
      <c r="C58" s="9"/>
      <c r="D58" s="35"/>
      <c r="E58" s="9"/>
      <c r="F58" s="35"/>
      <c r="G58" s="9"/>
      <c r="H58" s="9"/>
      <c r="I58" s="36"/>
      <c r="J58" s="36"/>
      <c r="K58" s="10"/>
    </row>
    <row r="59" spans="2:11" x14ac:dyDescent="0.55000000000000004">
      <c r="B59" s="34"/>
      <c r="C59" s="9"/>
      <c r="D59" s="35"/>
      <c r="E59" s="9"/>
      <c r="F59" s="35"/>
      <c r="G59" s="9"/>
      <c r="H59" s="9"/>
      <c r="I59" s="36"/>
      <c r="J59" s="36"/>
      <c r="K59" s="10"/>
    </row>
    <row r="60" spans="2:11" x14ac:dyDescent="0.55000000000000004">
      <c r="B60" s="34"/>
      <c r="C60" s="9"/>
      <c r="D60" s="35"/>
      <c r="E60" s="9"/>
      <c r="F60" s="35"/>
      <c r="G60" s="9"/>
      <c r="H60" s="9"/>
      <c r="I60" s="36"/>
      <c r="J60" s="36"/>
      <c r="K60" s="10"/>
    </row>
    <row r="61" spans="2:11" x14ac:dyDescent="0.55000000000000004">
      <c r="B61" s="34"/>
      <c r="C61" s="9"/>
      <c r="D61" s="35"/>
      <c r="E61" s="9"/>
      <c r="F61" s="35"/>
      <c r="G61" s="9"/>
      <c r="H61" s="9"/>
      <c r="I61" s="36"/>
      <c r="J61" s="36"/>
      <c r="K61" s="10"/>
    </row>
    <row r="62" spans="2:11" x14ac:dyDescent="0.55000000000000004">
      <c r="B62" s="34"/>
      <c r="C62" s="9"/>
      <c r="D62" s="35"/>
      <c r="E62" s="9"/>
      <c r="F62" s="35"/>
      <c r="G62" s="9"/>
      <c r="H62" s="9"/>
      <c r="I62" s="36"/>
      <c r="J62" s="36"/>
      <c r="K62" s="10"/>
    </row>
    <row r="63" spans="2:11" x14ac:dyDescent="0.55000000000000004">
      <c r="B63" s="34"/>
      <c r="C63" s="9"/>
      <c r="D63" s="35"/>
      <c r="E63" s="9"/>
      <c r="F63" s="35"/>
      <c r="G63" s="9"/>
      <c r="H63" s="9"/>
      <c r="I63" s="36"/>
      <c r="J63" s="36"/>
      <c r="K63" s="10"/>
    </row>
    <row r="64" spans="2:11" x14ac:dyDescent="0.55000000000000004">
      <c r="B64" s="34"/>
      <c r="C64" s="9"/>
      <c r="D64" s="35"/>
      <c r="E64" s="9"/>
      <c r="F64" s="35"/>
      <c r="G64" s="9"/>
      <c r="H64" s="9"/>
      <c r="I64" s="36"/>
      <c r="J64" s="36"/>
      <c r="K64" s="10"/>
    </row>
    <row r="65" spans="2:11" x14ac:dyDescent="0.55000000000000004">
      <c r="B65" s="34"/>
      <c r="C65" s="9"/>
      <c r="D65" s="35"/>
      <c r="E65" s="9"/>
      <c r="F65" s="35"/>
      <c r="G65" s="9"/>
      <c r="H65" s="9"/>
      <c r="I65" s="36"/>
      <c r="J65" s="36"/>
      <c r="K65" s="10"/>
    </row>
    <row r="66" spans="2:11" x14ac:dyDescent="0.55000000000000004">
      <c r="B66" s="34"/>
      <c r="C66" s="9"/>
      <c r="D66" s="35"/>
      <c r="E66" s="9"/>
      <c r="F66" s="35"/>
      <c r="G66" s="9"/>
      <c r="H66" s="9"/>
      <c r="I66" s="36"/>
      <c r="J66" s="36"/>
      <c r="K66" s="10"/>
    </row>
    <row r="67" spans="2:11" x14ac:dyDescent="0.55000000000000004">
      <c r="B67" s="34"/>
      <c r="C67" s="9"/>
      <c r="D67" s="35"/>
      <c r="E67" s="9"/>
      <c r="F67" s="35"/>
      <c r="G67" s="9"/>
      <c r="H67" s="9"/>
      <c r="I67" s="36"/>
      <c r="J67" s="36"/>
      <c r="K67" s="10"/>
    </row>
    <row r="68" spans="2:11" x14ac:dyDescent="0.55000000000000004">
      <c r="B68" s="34"/>
      <c r="C68" s="9"/>
      <c r="D68" s="35"/>
      <c r="E68" s="9"/>
      <c r="F68" s="35"/>
      <c r="G68" s="9"/>
      <c r="H68" s="9"/>
      <c r="I68" s="36"/>
      <c r="J68" s="36"/>
      <c r="K68" s="10"/>
    </row>
    <row r="69" spans="2:11" x14ac:dyDescent="0.55000000000000004">
      <c r="B69" s="34"/>
      <c r="C69" s="9"/>
      <c r="D69" s="35"/>
      <c r="E69" s="9"/>
      <c r="F69" s="35"/>
      <c r="G69" s="9"/>
      <c r="H69" s="9"/>
      <c r="I69" s="36"/>
      <c r="J69" s="36"/>
      <c r="K69" s="10"/>
    </row>
    <row r="70" spans="2:11" x14ac:dyDescent="0.55000000000000004">
      <c r="B70" s="34"/>
      <c r="C70" s="9"/>
      <c r="D70" s="35"/>
      <c r="E70" s="9"/>
      <c r="F70" s="35"/>
      <c r="G70" s="9"/>
      <c r="H70" s="9"/>
      <c r="I70" s="36"/>
      <c r="J70" s="36"/>
      <c r="K70" s="10"/>
    </row>
    <row r="71" spans="2:11" x14ac:dyDescent="0.55000000000000004">
      <c r="B71" s="34"/>
      <c r="C71" s="9"/>
      <c r="D71" s="35"/>
      <c r="E71" s="9"/>
      <c r="F71" s="35"/>
      <c r="G71" s="9"/>
      <c r="H71" s="9"/>
      <c r="I71" s="36"/>
      <c r="J71" s="36"/>
      <c r="K71" s="10"/>
    </row>
    <row r="72" spans="2:11" x14ac:dyDescent="0.55000000000000004">
      <c r="B72" s="34"/>
      <c r="C72" s="9"/>
      <c r="D72" s="35"/>
      <c r="E72" s="9"/>
      <c r="F72" s="35"/>
      <c r="G72" s="9"/>
      <c r="H72" s="9"/>
      <c r="I72" s="36"/>
      <c r="J72" s="36"/>
      <c r="K72" s="10"/>
    </row>
    <row r="73" spans="2:11" x14ac:dyDescent="0.55000000000000004">
      <c r="B73" s="34"/>
      <c r="C73" s="9"/>
      <c r="D73" s="35"/>
      <c r="E73" s="9"/>
      <c r="F73" s="35"/>
      <c r="G73" s="9"/>
      <c r="H73" s="9"/>
      <c r="I73" s="36"/>
      <c r="J73" s="36"/>
      <c r="K73" s="10"/>
    </row>
    <row r="74" spans="2:11" x14ac:dyDescent="0.55000000000000004">
      <c r="B74" s="34"/>
      <c r="C74" s="9"/>
      <c r="D74" s="35"/>
      <c r="E74" s="9"/>
      <c r="F74" s="35"/>
      <c r="G74" s="9"/>
      <c r="H74" s="9"/>
      <c r="I74" s="36"/>
      <c r="J74" s="36"/>
      <c r="K74" s="10"/>
    </row>
    <row r="75" spans="2:11" x14ac:dyDescent="0.55000000000000004">
      <c r="B75" s="34"/>
      <c r="C75" s="9"/>
      <c r="D75" s="35"/>
      <c r="E75" s="9"/>
      <c r="F75" s="35"/>
      <c r="G75" s="9"/>
      <c r="H75" s="9"/>
      <c r="I75" s="36"/>
      <c r="J75" s="36"/>
      <c r="K75" s="10"/>
    </row>
    <row r="76" spans="2:11" x14ac:dyDescent="0.55000000000000004">
      <c r="B76" s="34"/>
      <c r="C76" s="9"/>
      <c r="D76" s="35"/>
      <c r="E76" s="9"/>
      <c r="F76" s="35"/>
      <c r="G76" s="9"/>
      <c r="H76" s="9"/>
      <c r="I76" s="36"/>
      <c r="J76" s="36"/>
      <c r="K76" s="10"/>
    </row>
    <row r="77" spans="2:11" x14ac:dyDescent="0.55000000000000004">
      <c r="B77" s="34"/>
      <c r="C77" s="9"/>
      <c r="D77" s="35"/>
      <c r="E77" s="9"/>
      <c r="F77" s="35"/>
      <c r="G77" s="9"/>
      <c r="H77" s="9"/>
      <c r="I77" s="36"/>
      <c r="J77" s="36"/>
      <c r="K77" s="10"/>
    </row>
    <row r="78" spans="2:11" x14ac:dyDescent="0.55000000000000004">
      <c r="B78" s="34"/>
      <c r="C78" s="9"/>
      <c r="D78" s="35"/>
      <c r="E78" s="9"/>
      <c r="F78" s="35"/>
      <c r="G78" s="9"/>
      <c r="H78" s="9"/>
      <c r="I78" s="36"/>
      <c r="J78" s="36"/>
      <c r="K78" s="10"/>
    </row>
    <row r="79" spans="2:11" x14ac:dyDescent="0.55000000000000004">
      <c r="B79" s="34"/>
      <c r="C79" s="9"/>
      <c r="D79" s="35"/>
      <c r="E79" s="9"/>
      <c r="F79" s="35"/>
      <c r="G79" s="9"/>
      <c r="H79" s="9"/>
      <c r="I79" s="36"/>
      <c r="J79" s="36"/>
      <c r="K79" s="10"/>
    </row>
  </sheetData>
  <conditionalFormatting sqref="B5:L1000">
    <cfRule type="expression" dxfId="1" priority="1">
      <formula>LEFT($C5,4)="Open"</formula>
    </cfRule>
  </conditionalFormatting>
  <conditionalFormatting sqref="B12:B48 H12:L48 D12:F48">
    <cfRule type="expression" dxfId="0" priority="2">
      <formula>LEFT($F12,4)="Open"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DE81-600E-4369-BACF-918C89005A35}">
  <dimension ref="A1"/>
  <sheetViews>
    <sheetView showGridLines="0" tabSelected="1" workbookViewId="0">
      <selection activeCell="N19" sqref="N19"/>
    </sheetView>
  </sheetViews>
  <sheetFormatPr baseColWidth="10"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07828-E4C4-4E06-93D3-AB1373ACD6B7}">
  <dimension ref="B2:I22"/>
  <sheetViews>
    <sheetView showGridLines="0" workbookViewId="0">
      <selection activeCell="D19" sqref="D19"/>
    </sheetView>
  </sheetViews>
  <sheetFormatPr baseColWidth="10" defaultRowHeight="14.4" x14ac:dyDescent="0.55000000000000004"/>
  <cols>
    <col min="8" max="8" width="3.15625" customWidth="1"/>
  </cols>
  <sheetData>
    <row r="2" spans="2:8" ht="18.3" x14ac:dyDescent="0.7">
      <c r="B2" s="29" t="s">
        <v>227</v>
      </c>
      <c r="H2" s="29" t="s">
        <v>228</v>
      </c>
    </row>
    <row r="4" spans="2:8" x14ac:dyDescent="0.55000000000000004">
      <c r="B4" s="39"/>
      <c r="H4" s="39"/>
    </row>
    <row r="22" spans="9:9" x14ac:dyDescent="0.55000000000000004">
      <c r="I22" s="40" t="s">
        <v>229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BB69-209B-494C-8AC7-9C70AF300CE1}">
  <dimension ref="A1"/>
  <sheetViews>
    <sheetView showGridLines="0" workbookViewId="0">
      <selection activeCell="J14" sqref="J14"/>
    </sheetView>
  </sheetViews>
  <sheetFormatPr baseColWidth="10" defaultRowHeight="14.4" x14ac:dyDescent="0.55000000000000004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538A3-575D-46D9-B584-43F482DB4A8E}">
  <dimension ref="A1:Q76"/>
  <sheetViews>
    <sheetView workbookViewId="0">
      <selection activeCell="G14" sqref="G14"/>
    </sheetView>
  </sheetViews>
  <sheetFormatPr baseColWidth="10" defaultRowHeight="14.4" x14ac:dyDescent="0.55000000000000004"/>
  <cols>
    <col min="1" max="1" width="8.26171875" style="17" bestFit="1" customWidth="1"/>
    <col min="2" max="2" width="9.62890625" style="17" bestFit="1" customWidth="1"/>
    <col min="3" max="8" width="11.1015625" style="17" customWidth="1"/>
    <col min="9" max="9" width="11.5234375" style="17" bestFit="1" customWidth="1"/>
    <col min="10" max="16" width="10.9453125" style="17"/>
    <col min="17" max="17" width="10.9453125" style="28"/>
    <col min="18" max="18" width="10.9453125" style="17"/>
    <col min="19" max="19" width="12.9453125" style="17" customWidth="1"/>
    <col min="20" max="20" width="15.7890625" style="17" bestFit="1" customWidth="1"/>
    <col min="21" max="16384" width="10.9453125" style="17"/>
  </cols>
  <sheetData>
    <row r="1" spans="1:17" x14ac:dyDescent="0.55000000000000004">
      <c r="A1" s="25" t="s">
        <v>165</v>
      </c>
      <c r="B1" s="17" t="s">
        <v>166</v>
      </c>
      <c r="C1" s="26" t="s">
        <v>167</v>
      </c>
      <c r="D1" s="17" t="s">
        <v>168</v>
      </c>
      <c r="E1" s="26" t="s">
        <v>169</v>
      </c>
      <c r="F1" s="17" t="s">
        <v>170</v>
      </c>
      <c r="G1" s="27" t="s">
        <v>171</v>
      </c>
      <c r="H1" s="17" t="s">
        <v>172</v>
      </c>
      <c r="I1" s="27" t="s">
        <v>173</v>
      </c>
      <c r="J1" s="17" t="s">
        <v>174</v>
      </c>
      <c r="K1" s="17" t="s">
        <v>175</v>
      </c>
      <c r="L1" s="17" t="s">
        <v>176</v>
      </c>
      <c r="M1" s="17" t="s">
        <v>177</v>
      </c>
      <c r="N1" s="17" t="s">
        <v>178</v>
      </c>
      <c r="O1" s="27" t="s">
        <v>179</v>
      </c>
      <c r="P1" s="27" t="s">
        <v>180</v>
      </c>
      <c r="Q1" s="28" t="s">
        <v>181</v>
      </c>
    </row>
    <row r="2" spans="1:17" x14ac:dyDescent="0.55000000000000004">
      <c r="A2" s="17" t="s">
        <v>182</v>
      </c>
      <c r="B2" s="17" t="s">
        <v>183</v>
      </c>
      <c r="C2" s="26">
        <v>44564</v>
      </c>
      <c r="D2" s="17">
        <v>177.29470000000001</v>
      </c>
      <c r="E2" s="26">
        <v>44593</v>
      </c>
      <c r="F2" s="17">
        <v>174.01</v>
      </c>
      <c r="G2" s="27">
        <v>-1.8499999999999999E-2</v>
      </c>
      <c r="H2" s="17">
        <v>-424.16</v>
      </c>
      <c r="I2" s="27">
        <v>-1.9900000000000001E-2</v>
      </c>
      <c r="J2" s="17">
        <v>120</v>
      </c>
      <c r="K2" s="17">
        <v>21275.360000000001</v>
      </c>
      <c r="L2" s="17">
        <v>-424.16</v>
      </c>
      <c r="M2" s="17">
        <v>21</v>
      </c>
      <c r="N2" s="17">
        <v>-20.2</v>
      </c>
      <c r="O2" s="27">
        <v>-0.13009999999999999</v>
      </c>
      <c r="P2" s="27">
        <v>2.87E-2</v>
      </c>
      <c r="Q2" s="28" t="s">
        <v>184</v>
      </c>
    </row>
    <row r="3" spans="1:17" x14ac:dyDescent="0.55000000000000004">
      <c r="A3" s="17" t="s">
        <v>185</v>
      </c>
      <c r="B3" s="17" t="s">
        <v>183</v>
      </c>
      <c r="C3" s="26">
        <v>44564</v>
      </c>
      <c r="D3" s="17">
        <v>553.76760000000002</v>
      </c>
      <c r="E3" s="26">
        <v>44593</v>
      </c>
      <c r="F3" s="17">
        <v>505</v>
      </c>
      <c r="G3" s="27">
        <v>-8.8099999999999998E-2</v>
      </c>
      <c r="H3" s="17">
        <v>-2029.47</v>
      </c>
      <c r="I3" s="27">
        <v>-8.9399999999999993E-2</v>
      </c>
      <c r="J3" s="17">
        <v>41</v>
      </c>
      <c r="K3" s="17">
        <v>22704.47</v>
      </c>
      <c r="L3" s="17">
        <v>-2453.64</v>
      </c>
      <c r="M3" s="17">
        <v>21</v>
      </c>
      <c r="N3" s="17">
        <v>-96.64</v>
      </c>
      <c r="O3" s="27">
        <v>-0.1699</v>
      </c>
      <c r="P3" s="27">
        <v>6.4999999999999997E-3</v>
      </c>
      <c r="Q3" s="28" t="s">
        <v>184</v>
      </c>
    </row>
    <row r="4" spans="1:17" x14ac:dyDescent="0.55000000000000004">
      <c r="A4" s="17" t="s">
        <v>186</v>
      </c>
      <c r="B4" s="17" t="s">
        <v>183</v>
      </c>
      <c r="C4" s="26">
        <v>44564</v>
      </c>
      <c r="D4" s="17">
        <v>88.563940000000002</v>
      </c>
      <c r="E4" s="26">
        <v>44593</v>
      </c>
      <c r="F4" s="17">
        <v>85.38</v>
      </c>
      <c r="G4" s="27">
        <v>-3.5999999999999997E-2</v>
      </c>
      <c r="H4" s="17">
        <v>-781.4</v>
      </c>
      <c r="I4" s="27">
        <v>-3.7400000000000003E-2</v>
      </c>
      <c r="J4" s="17">
        <v>236</v>
      </c>
      <c r="K4" s="17">
        <v>20901.09</v>
      </c>
      <c r="L4" s="17">
        <v>-3235.04</v>
      </c>
      <c r="M4" s="17">
        <v>21</v>
      </c>
      <c r="N4" s="17">
        <v>-37.21</v>
      </c>
      <c r="O4" s="27">
        <v>-8.6900000000000005E-2</v>
      </c>
      <c r="P4" s="27">
        <v>3.78E-2</v>
      </c>
      <c r="Q4" s="28" t="s">
        <v>184</v>
      </c>
    </row>
    <row r="5" spans="1:17" x14ac:dyDescent="0.55000000000000004">
      <c r="A5" s="17" t="s">
        <v>187</v>
      </c>
      <c r="B5" s="17" t="s">
        <v>183</v>
      </c>
      <c r="C5" s="26">
        <v>44564</v>
      </c>
      <c r="D5" s="17">
        <v>653.67020000000002</v>
      </c>
      <c r="E5" s="26">
        <v>44593</v>
      </c>
      <c r="F5" s="17">
        <v>585.87</v>
      </c>
      <c r="G5" s="27">
        <v>-0.1037</v>
      </c>
      <c r="H5" s="17">
        <v>-2403.0100000000002</v>
      </c>
      <c r="I5" s="27">
        <v>-0.105</v>
      </c>
      <c r="J5" s="17">
        <v>35</v>
      </c>
      <c r="K5" s="17">
        <v>22878.46</v>
      </c>
      <c r="L5" s="17">
        <v>-5638.04</v>
      </c>
      <c r="M5" s="17">
        <v>21</v>
      </c>
      <c r="N5" s="17">
        <v>-114.43</v>
      </c>
      <c r="O5" s="27">
        <v>-0.22950000000000001</v>
      </c>
      <c r="P5" s="27">
        <v>8.8000000000000005E-3</v>
      </c>
      <c r="Q5" s="28" t="s">
        <v>184</v>
      </c>
    </row>
    <row r="6" spans="1:17" x14ac:dyDescent="0.55000000000000004">
      <c r="A6" s="17" t="s">
        <v>188</v>
      </c>
      <c r="B6" s="17" t="s">
        <v>183</v>
      </c>
      <c r="C6" s="26">
        <v>44593</v>
      </c>
      <c r="D6" s="17">
        <v>69.057239999999993</v>
      </c>
      <c r="E6" s="26">
        <v>44621</v>
      </c>
      <c r="F6" s="17">
        <v>67.09</v>
      </c>
      <c r="G6" s="27">
        <v>-2.8500000000000001E-2</v>
      </c>
      <c r="H6" s="17">
        <v>-698.85</v>
      </c>
      <c r="I6" s="27">
        <v>-2.98E-2</v>
      </c>
      <c r="J6" s="17">
        <v>340</v>
      </c>
      <c r="K6" s="17">
        <v>23479.46</v>
      </c>
      <c r="L6" s="17">
        <v>-6336.89</v>
      </c>
      <c r="M6" s="17">
        <v>20</v>
      </c>
      <c r="N6" s="17">
        <v>-34.94</v>
      </c>
      <c r="O6" s="27">
        <v>-8.1299999999999997E-2</v>
      </c>
      <c r="P6" s="27">
        <v>1.04E-2</v>
      </c>
      <c r="Q6" s="28" t="s">
        <v>184</v>
      </c>
    </row>
    <row r="7" spans="1:17" x14ac:dyDescent="0.55000000000000004">
      <c r="A7" s="17" t="s">
        <v>189</v>
      </c>
      <c r="B7" s="17" t="s">
        <v>183</v>
      </c>
      <c r="C7" s="26">
        <v>44593</v>
      </c>
      <c r="D7" s="17">
        <v>66.888279999999995</v>
      </c>
      <c r="E7" s="26">
        <v>44621</v>
      </c>
      <c r="F7" s="17">
        <v>64.989999999999995</v>
      </c>
      <c r="G7" s="27">
        <v>-2.8400000000000002E-2</v>
      </c>
      <c r="H7" s="17">
        <v>-677.32</v>
      </c>
      <c r="I7" s="27">
        <v>-2.9700000000000001E-2</v>
      </c>
      <c r="J7" s="17">
        <v>341</v>
      </c>
      <c r="K7" s="17">
        <v>22808.9</v>
      </c>
      <c r="L7" s="17">
        <v>-7014.21</v>
      </c>
      <c r="M7" s="17">
        <v>20</v>
      </c>
      <c r="N7" s="17">
        <v>-33.869999999999997</v>
      </c>
      <c r="O7" s="27">
        <v>-5.6300000000000003E-2</v>
      </c>
      <c r="P7" s="27">
        <v>2.3900000000000001E-2</v>
      </c>
      <c r="Q7" s="28" t="s">
        <v>184</v>
      </c>
    </row>
    <row r="8" spans="1:17" x14ac:dyDescent="0.55000000000000004">
      <c r="A8" s="17" t="s">
        <v>190</v>
      </c>
      <c r="B8" s="17" t="s">
        <v>183</v>
      </c>
      <c r="C8" s="26">
        <v>44593</v>
      </c>
      <c r="D8" s="17">
        <v>90.380170000000007</v>
      </c>
      <c r="E8" s="26">
        <v>44621</v>
      </c>
      <c r="F8" s="17">
        <v>88.997079999999997</v>
      </c>
      <c r="G8" s="27">
        <v>-1.5299999999999999E-2</v>
      </c>
      <c r="H8" s="17">
        <v>-368.86</v>
      </c>
      <c r="I8" s="27">
        <v>-1.67E-2</v>
      </c>
      <c r="J8" s="17">
        <v>245</v>
      </c>
      <c r="K8" s="17">
        <v>22143.14</v>
      </c>
      <c r="L8" s="17">
        <v>-7383.07</v>
      </c>
      <c r="M8" s="17">
        <v>20</v>
      </c>
      <c r="N8" s="17">
        <v>-18.440000000000001</v>
      </c>
      <c r="O8" s="27">
        <v>-3.6499999999999998E-2</v>
      </c>
      <c r="P8" s="27">
        <v>4.0599999999999997E-2</v>
      </c>
      <c r="Q8" s="28" t="s">
        <v>184</v>
      </c>
    </row>
    <row r="9" spans="1:17" x14ac:dyDescent="0.55000000000000004">
      <c r="A9" s="17" t="s">
        <v>191</v>
      </c>
      <c r="B9" s="17" t="s">
        <v>183</v>
      </c>
      <c r="C9" s="26">
        <v>44593</v>
      </c>
      <c r="D9" s="17">
        <v>37.985550000000003</v>
      </c>
      <c r="E9" s="26">
        <v>44652</v>
      </c>
      <c r="F9" s="17">
        <v>38.017670000000003</v>
      </c>
      <c r="G9" s="27">
        <v>8.0000000000000004E-4</v>
      </c>
      <c r="H9" s="17">
        <v>-30.95</v>
      </c>
      <c r="I9" s="27">
        <v>-1.4E-3</v>
      </c>
      <c r="J9" s="17">
        <v>554</v>
      </c>
      <c r="K9" s="17">
        <v>21043.99</v>
      </c>
      <c r="L9" s="17">
        <v>-7414.02</v>
      </c>
      <c r="M9" s="17">
        <v>43</v>
      </c>
      <c r="N9" s="17">
        <v>-0.72</v>
      </c>
      <c r="O9" s="27">
        <v>-5.4399999999999997E-2</v>
      </c>
      <c r="P9" s="27">
        <v>3.32E-2</v>
      </c>
      <c r="Q9" s="28" t="s">
        <v>192</v>
      </c>
    </row>
    <row r="10" spans="1:17" x14ac:dyDescent="0.55000000000000004">
      <c r="A10" s="17" t="s">
        <v>193</v>
      </c>
      <c r="B10" s="17" t="s">
        <v>183</v>
      </c>
      <c r="C10" s="26">
        <v>44621</v>
      </c>
      <c r="D10" s="17">
        <v>38.979999999999997</v>
      </c>
      <c r="E10" s="26">
        <v>44652</v>
      </c>
      <c r="F10" s="17">
        <v>39.534750000000003</v>
      </c>
      <c r="G10" s="27">
        <v>1.4200000000000001E-2</v>
      </c>
      <c r="H10" s="17">
        <v>289.54000000000002</v>
      </c>
      <c r="I10" s="27">
        <v>1.29E-2</v>
      </c>
      <c r="J10" s="17">
        <v>541</v>
      </c>
      <c r="K10" s="17">
        <v>21088.18</v>
      </c>
      <c r="L10" s="17">
        <v>-7124.49</v>
      </c>
      <c r="M10" s="17">
        <v>24</v>
      </c>
      <c r="N10" s="17">
        <v>12.06</v>
      </c>
      <c r="O10" s="27">
        <v>-4.8899999999999999E-2</v>
      </c>
      <c r="P10" s="27">
        <v>4.8500000000000001E-2</v>
      </c>
      <c r="Q10" s="28" t="s">
        <v>194</v>
      </c>
    </row>
    <row r="11" spans="1:17" x14ac:dyDescent="0.55000000000000004">
      <c r="A11" s="17" t="s">
        <v>195</v>
      </c>
      <c r="B11" s="17" t="s">
        <v>183</v>
      </c>
      <c r="C11" s="26">
        <v>44652</v>
      </c>
      <c r="D11" s="17">
        <v>79.73</v>
      </c>
      <c r="E11" s="26">
        <v>44683</v>
      </c>
      <c r="F11" s="17">
        <v>75.347849999999994</v>
      </c>
      <c r="G11" s="27">
        <v>-5.5E-2</v>
      </c>
      <c r="H11" s="17">
        <v>-1257</v>
      </c>
      <c r="I11" s="27">
        <v>-5.6300000000000003E-2</v>
      </c>
      <c r="J11" s="17">
        <v>258</v>
      </c>
      <c r="K11" s="17">
        <v>20570.34</v>
      </c>
      <c r="L11" s="17">
        <v>-8381.49</v>
      </c>
      <c r="M11" s="17">
        <v>21</v>
      </c>
      <c r="N11" s="17">
        <v>-59.86</v>
      </c>
      <c r="O11" s="27">
        <v>-7.9799999999999996E-2</v>
      </c>
      <c r="P11" s="27">
        <v>6.4299999999999996E-2</v>
      </c>
      <c r="Q11" s="28" t="s">
        <v>194</v>
      </c>
    </row>
    <row r="12" spans="1:17" x14ac:dyDescent="0.55000000000000004">
      <c r="A12" s="17" t="s">
        <v>196</v>
      </c>
      <c r="B12" s="17" t="s">
        <v>183</v>
      </c>
      <c r="C12" s="26">
        <v>44652</v>
      </c>
      <c r="D12" s="17">
        <v>701.82</v>
      </c>
      <c r="E12" s="26">
        <v>44683</v>
      </c>
      <c r="F12" s="17">
        <v>662.25189999999998</v>
      </c>
      <c r="G12" s="27">
        <v>-5.6399999999999999E-2</v>
      </c>
      <c r="H12" s="17">
        <v>-1256.6099999999999</v>
      </c>
      <c r="I12" s="27">
        <v>-5.7799999999999997E-2</v>
      </c>
      <c r="J12" s="17">
        <v>29</v>
      </c>
      <c r="K12" s="17">
        <v>20352.78</v>
      </c>
      <c r="L12" s="17">
        <v>-9638.1</v>
      </c>
      <c r="M12" s="17">
        <v>21</v>
      </c>
      <c r="N12" s="17">
        <v>-59.84</v>
      </c>
      <c r="O12" s="27">
        <v>-6.54E-2</v>
      </c>
      <c r="P12" s="27">
        <v>6.5000000000000002E-2</v>
      </c>
      <c r="Q12" s="28" t="s">
        <v>194</v>
      </c>
    </row>
    <row r="13" spans="1:17" x14ac:dyDescent="0.55000000000000004">
      <c r="A13" s="17" t="s">
        <v>197</v>
      </c>
      <c r="B13" s="17" t="s">
        <v>183</v>
      </c>
      <c r="C13" s="26">
        <v>44621</v>
      </c>
      <c r="D13" s="17">
        <v>91.072689999999994</v>
      </c>
      <c r="E13" s="26">
        <v>44713</v>
      </c>
      <c r="F13" s="17">
        <v>101.9966</v>
      </c>
      <c r="G13" s="27">
        <v>0.11990000000000001</v>
      </c>
      <c r="H13" s="17">
        <v>2879.73</v>
      </c>
      <c r="I13" s="27">
        <v>0.11899999999999999</v>
      </c>
      <c r="J13" s="17">
        <v>219</v>
      </c>
      <c r="K13" s="17">
        <v>19944.919999999998</v>
      </c>
      <c r="L13" s="17">
        <v>-6758.37</v>
      </c>
      <c r="M13" s="17">
        <v>65</v>
      </c>
      <c r="N13" s="17">
        <v>44.3</v>
      </c>
      <c r="O13" s="27">
        <v>-5.0000000000000001E-3</v>
      </c>
      <c r="P13" s="27">
        <v>0.16</v>
      </c>
      <c r="Q13" s="28" t="s">
        <v>198</v>
      </c>
    </row>
    <row r="14" spans="1:17" x14ac:dyDescent="0.55000000000000004">
      <c r="A14" s="17" t="s">
        <v>199</v>
      </c>
      <c r="B14" s="17" t="s">
        <v>183</v>
      </c>
      <c r="C14" s="26">
        <v>44621</v>
      </c>
      <c r="D14" s="17">
        <v>232.40309999999999</v>
      </c>
      <c r="E14" s="26">
        <v>44713</v>
      </c>
      <c r="F14" s="17">
        <v>272.56549999999999</v>
      </c>
      <c r="G14" s="27">
        <v>0.17280000000000001</v>
      </c>
      <c r="H14" s="17">
        <v>4224.17</v>
      </c>
      <c r="I14" s="27">
        <v>0.17369999999999999</v>
      </c>
      <c r="J14" s="17">
        <v>81</v>
      </c>
      <c r="K14" s="17">
        <v>18824.650000000001</v>
      </c>
      <c r="L14" s="17">
        <v>-2534.1999999999998</v>
      </c>
      <c r="M14" s="17">
        <v>65</v>
      </c>
      <c r="N14" s="17">
        <v>64.989999999999995</v>
      </c>
      <c r="O14" s="27">
        <v>0</v>
      </c>
      <c r="P14" s="27">
        <v>0.27729999999999999</v>
      </c>
      <c r="Q14" s="28" t="s">
        <v>200</v>
      </c>
    </row>
    <row r="15" spans="1:17" x14ac:dyDescent="0.55000000000000004">
      <c r="A15" s="17" t="s">
        <v>193</v>
      </c>
      <c r="B15" s="17" t="s">
        <v>183</v>
      </c>
      <c r="C15" s="26">
        <v>44683</v>
      </c>
      <c r="D15" s="17">
        <v>42.751539999999999</v>
      </c>
      <c r="E15" s="26">
        <v>44713</v>
      </c>
      <c r="F15" s="17">
        <v>37.909999999999997</v>
      </c>
      <c r="G15" s="27">
        <v>-0.1132</v>
      </c>
      <c r="H15" s="17">
        <v>-2479.8200000000002</v>
      </c>
      <c r="I15" s="27">
        <v>-0.11459999999999999</v>
      </c>
      <c r="J15" s="17">
        <v>506</v>
      </c>
      <c r="K15" s="17">
        <v>21632.28</v>
      </c>
      <c r="L15" s="17">
        <v>-5014.0200000000004</v>
      </c>
      <c r="M15" s="17">
        <v>22</v>
      </c>
      <c r="N15" s="17">
        <v>-112.72</v>
      </c>
      <c r="O15" s="27">
        <v>-0.17599999999999999</v>
      </c>
      <c r="P15" s="27">
        <v>5.0299999999999997E-2</v>
      </c>
      <c r="Q15" s="28" t="s">
        <v>184</v>
      </c>
    </row>
    <row r="16" spans="1:17" x14ac:dyDescent="0.55000000000000004">
      <c r="A16" s="17" t="s">
        <v>201</v>
      </c>
      <c r="B16" s="17" t="s">
        <v>183</v>
      </c>
      <c r="C16" s="26">
        <v>44564</v>
      </c>
      <c r="D16" s="17">
        <v>41.487960000000001</v>
      </c>
      <c r="E16" s="26">
        <v>44743</v>
      </c>
      <c r="F16" s="17">
        <v>45.597490000000001</v>
      </c>
      <c r="G16" s="27">
        <v>9.9099999999999994E-2</v>
      </c>
      <c r="H16" s="17">
        <v>2550.84</v>
      </c>
      <c r="I16" s="27">
        <v>9.7900000000000001E-2</v>
      </c>
      <c r="J16" s="17">
        <v>493</v>
      </c>
      <c r="K16" s="17">
        <v>20453.560000000001</v>
      </c>
      <c r="L16" s="17">
        <v>-2463.1799999999998</v>
      </c>
      <c r="M16" s="17">
        <v>125</v>
      </c>
      <c r="N16" s="17">
        <v>20.41</v>
      </c>
      <c r="O16" s="27">
        <v>-4.2900000000000001E-2</v>
      </c>
      <c r="P16" s="27">
        <v>0.2455</v>
      </c>
      <c r="Q16" s="28" t="s">
        <v>202</v>
      </c>
    </row>
    <row r="17" spans="1:17" x14ac:dyDescent="0.55000000000000004">
      <c r="A17" s="17" t="s">
        <v>188</v>
      </c>
      <c r="B17" s="17" t="s">
        <v>183</v>
      </c>
      <c r="C17" s="26">
        <v>44683</v>
      </c>
      <c r="D17" s="17">
        <v>73.048220000000001</v>
      </c>
      <c r="E17" s="26">
        <v>44743</v>
      </c>
      <c r="F17" s="17">
        <v>70.930440000000004</v>
      </c>
      <c r="G17" s="27">
        <v>-2.9000000000000001E-2</v>
      </c>
      <c r="H17" s="17">
        <v>-740.01</v>
      </c>
      <c r="I17" s="27">
        <v>-3.1300000000000001E-2</v>
      </c>
      <c r="J17" s="17">
        <v>314</v>
      </c>
      <c r="K17" s="17">
        <v>22937.14</v>
      </c>
      <c r="L17" s="17">
        <v>-3203.19</v>
      </c>
      <c r="M17" s="17">
        <v>43</v>
      </c>
      <c r="N17" s="17">
        <v>-17.21</v>
      </c>
      <c r="O17" s="27">
        <v>-0.1351</v>
      </c>
      <c r="P17" s="27">
        <v>4.2599999999999999E-2</v>
      </c>
      <c r="Q17" s="28" t="s">
        <v>203</v>
      </c>
    </row>
    <row r="18" spans="1:17" x14ac:dyDescent="0.55000000000000004">
      <c r="A18" s="17" t="s">
        <v>204</v>
      </c>
      <c r="B18" s="17" t="s">
        <v>183</v>
      </c>
      <c r="C18" s="26">
        <v>44713</v>
      </c>
      <c r="D18" s="17">
        <v>256.47269999999997</v>
      </c>
      <c r="E18" s="26">
        <v>44743</v>
      </c>
      <c r="F18" s="17">
        <v>243.25</v>
      </c>
      <c r="G18" s="27">
        <v>-5.16E-2</v>
      </c>
      <c r="H18" s="17">
        <v>-1220.04</v>
      </c>
      <c r="I18" s="27">
        <v>-5.2900000000000003E-2</v>
      </c>
      <c r="J18" s="17">
        <v>90</v>
      </c>
      <c r="K18" s="17">
        <v>23082.54</v>
      </c>
      <c r="L18" s="17">
        <v>-4423.2299999999996</v>
      </c>
      <c r="M18" s="17">
        <v>22</v>
      </c>
      <c r="N18" s="17">
        <v>-55.46</v>
      </c>
      <c r="O18" s="27">
        <v>-0.1101</v>
      </c>
      <c r="P18" s="27">
        <v>0</v>
      </c>
      <c r="Q18" s="28" t="s">
        <v>184</v>
      </c>
    </row>
    <row r="19" spans="1:17" x14ac:dyDescent="0.55000000000000004">
      <c r="A19" s="17" t="s">
        <v>205</v>
      </c>
      <c r="B19" s="17" t="s">
        <v>183</v>
      </c>
      <c r="C19" s="26">
        <v>44713</v>
      </c>
      <c r="D19" s="17">
        <v>138.7817</v>
      </c>
      <c r="E19" s="26">
        <v>44743</v>
      </c>
      <c r="F19" s="17">
        <v>120.9</v>
      </c>
      <c r="G19" s="27">
        <v>-0.1288</v>
      </c>
      <c r="H19" s="17">
        <v>-3016.24</v>
      </c>
      <c r="I19" s="27">
        <v>-0.13009999999999999</v>
      </c>
      <c r="J19" s="17">
        <v>167</v>
      </c>
      <c r="K19" s="17">
        <v>23176.54</v>
      </c>
      <c r="L19" s="17">
        <v>-7439.48</v>
      </c>
      <c r="M19" s="17">
        <v>22</v>
      </c>
      <c r="N19" s="17">
        <v>-137.1</v>
      </c>
      <c r="O19" s="27">
        <v>-0.1328</v>
      </c>
      <c r="P19" s="27">
        <v>2.4199999999999999E-2</v>
      </c>
      <c r="Q19" s="28" t="s">
        <v>184</v>
      </c>
    </row>
    <row r="20" spans="1:17" x14ac:dyDescent="0.55000000000000004">
      <c r="A20" s="17" t="s">
        <v>206</v>
      </c>
      <c r="B20" s="17" t="s">
        <v>183</v>
      </c>
      <c r="C20" s="26">
        <v>44713</v>
      </c>
      <c r="D20" s="17">
        <v>64.799220000000005</v>
      </c>
      <c r="E20" s="26">
        <v>44743</v>
      </c>
      <c r="F20" s="17">
        <v>61.47</v>
      </c>
      <c r="G20" s="27">
        <v>-5.1400000000000001E-2</v>
      </c>
      <c r="H20" s="17">
        <v>-1241.83</v>
      </c>
      <c r="I20" s="27">
        <v>-5.2600000000000001E-2</v>
      </c>
      <c r="J20" s="17">
        <v>364</v>
      </c>
      <c r="K20" s="17">
        <v>23586.92</v>
      </c>
      <c r="L20" s="17">
        <v>-8681.2999999999993</v>
      </c>
      <c r="M20" s="17">
        <v>22</v>
      </c>
      <c r="N20" s="17">
        <v>-56.45</v>
      </c>
      <c r="O20" s="27">
        <v>-0.1242</v>
      </c>
      <c r="P20" s="27">
        <v>0</v>
      </c>
      <c r="Q20" s="28" t="s">
        <v>184</v>
      </c>
    </row>
    <row r="21" spans="1:17" x14ac:dyDescent="0.55000000000000004">
      <c r="A21" s="17" t="s">
        <v>207</v>
      </c>
      <c r="B21" s="17" t="s">
        <v>183</v>
      </c>
      <c r="C21" s="26">
        <v>44743</v>
      </c>
      <c r="D21" s="17">
        <v>92.134309999999999</v>
      </c>
      <c r="E21" s="26">
        <v>44805</v>
      </c>
      <c r="F21" s="17">
        <v>88.889049999999997</v>
      </c>
      <c r="G21" s="27">
        <v>-3.5200000000000002E-2</v>
      </c>
      <c r="H21" s="17">
        <v>-1009.55</v>
      </c>
      <c r="I21" s="27">
        <v>-3.7499999999999999E-2</v>
      </c>
      <c r="J21" s="17">
        <v>264</v>
      </c>
      <c r="K21" s="17">
        <v>24323.46</v>
      </c>
      <c r="L21" s="17">
        <v>-9690.85</v>
      </c>
      <c r="M21" s="17">
        <v>44</v>
      </c>
      <c r="N21" s="17">
        <v>-22.94</v>
      </c>
      <c r="O21" s="27">
        <v>-5.2200000000000003E-2</v>
      </c>
      <c r="P21" s="27">
        <v>8.2900000000000001E-2</v>
      </c>
      <c r="Q21" s="28" t="s">
        <v>208</v>
      </c>
    </row>
    <row r="22" spans="1:17" x14ac:dyDescent="0.55000000000000004">
      <c r="A22" s="17" t="s">
        <v>209</v>
      </c>
      <c r="B22" s="17" t="s">
        <v>183</v>
      </c>
      <c r="C22" s="26">
        <v>44743</v>
      </c>
      <c r="D22" s="17">
        <v>134.75710000000001</v>
      </c>
      <c r="E22" s="26">
        <v>44805</v>
      </c>
      <c r="F22" s="17">
        <v>143.02459999999999</v>
      </c>
      <c r="G22" s="27">
        <v>6.1400000000000003E-2</v>
      </c>
      <c r="H22" s="17">
        <v>1459.33</v>
      </c>
      <c r="I22" s="27">
        <v>5.9200000000000003E-2</v>
      </c>
      <c r="J22" s="17">
        <v>164</v>
      </c>
      <c r="K22" s="17">
        <v>22100.16</v>
      </c>
      <c r="L22" s="17">
        <v>-8231.52</v>
      </c>
      <c r="M22" s="17">
        <v>44</v>
      </c>
      <c r="N22" s="17">
        <v>33.17</v>
      </c>
      <c r="O22" s="27">
        <v>-2.9100000000000001E-2</v>
      </c>
      <c r="P22" s="27">
        <v>0.1013</v>
      </c>
      <c r="Q22" s="28" t="s">
        <v>208</v>
      </c>
    </row>
    <row r="23" spans="1:17" x14ac:dyDescent="0.55000000000000004">
      <c r="A23" s="17" t="s">
        <v>210</v>
      </c>
      <c r="B23" s="17" t="s">
        <v>183</v>
      </c>
      <c r="C23" s="26">
        <v>44774</v>
      </c>
      <c r="D23" s="17">
        <v>423.05869999999999</v>
      </c>
      <c r="E23" s="26">
        <v>44805</v>
      </c>
      <c r="F23" s="17">
        <v>404.26</v>
      </c>
      <c r="G23" s="27">
        <v>-4.4400000000000002E-2</v>
      </c>
      <c r="H23" s="17">
        <v>-1063.93</v>
      </c>
      <c r="I23" s="27">
        <v>-4.5699999999999998E-2</v>
      </c>
      <c r="J23" s="17">
        <v>55</v>
      </c>
      <c r="K23" s="17">
        <v>23268.23</v>
      </c>
      <c r="L23" s="17">
        <v>-9295.4500000000007</v>
      </c>
      <c r="M23" s="17">
        <v>24</v>
      </c>
      <c r="N23" s="17">
        <v>-44.33</v>
      </c>
      <c r="O23" s="27">
        <v>-4.3900000000000002E-2</v>
      </c>
      <c r="P23" s="27">
        <v>4.4699999999999997E-2</v>
      </c>
      <c r="Q23" s="28" t="s">
        <v>184</v>
      </c>
    </row>
    <row r="24" spans="1:17" x14ac:dyDescent="0.55000000000000004">
      <c r="A24" s="17" t="s">
        <v>211</v>
      </c>
      <c r="B24" s="17" t="s">
        <v>183</v>
      </c>
      <c r="C24" s="26">
        <v>44774</v>
      </c>
      <c r="D24" s="17">
        <v>6.5674520000000003</v>
      </c>
      <c r="E24" s="26">
        <v>44805</v>
      </c>
      <c r="F24" s="17">
        <v>6.09</v>
      </c>
      <c r="G24" s="27">
        <v>-7.2700000000000001E-2</v>
      </c>
      <c r="H24" s="17">
        <v>-1861.03</v>
      </c>
      <c r="I24" s="27">
        <v>-7.3899999999999993E-2</v>
      </c>
      <c r="J24" s="17">
        <v>3835</v>
      </c>
      <c r="K24" s="17">
        <v>25186.18</v>
      </c>
      <c r="L24" s="17">
        <v>-11156.48</v>
      </c>
      <c r="M24" s="17">
        <v>24</v>
      </c>
      <c r="N24" s="17">
        <v>-77.540000000000006</v>
      </c>
      <c r="O24" s="27">
        <v>-8.3199999999999996E-2</v>
      </c>
      <c r="P24" s="27">
        <v>3.6299999999999999E-2</v>
      </c>
      <c r="Q24" s="28" t="s">
        <v>184</v>
      </c>
    </row>
    <row r="25" spans="1:17" x14ac:dyDescent="0.55000000000000004">
      <c r="A25" s="17" t="s">
        <v>212</v>
      </c>
      <c r="B25" s="17" t="s">
        <v>183</v>
      </c>
      <c r="C25" s="26">
        <v>44805</v>
      </c>
      <c r="D25" s="17">
        <v>242.21530000000001</v>
      </c>
      <c r="E25" s="26">
        <v>44837</v>
      </c>
      <c r="F25" s="17">
        <v>228.35</v>
      </c>
      <c r="G25" s="27">
        <v>-5.7200000000000001E-2</v>
      </c>
      <c r="H25" s="17">
        <v>-1430.4</v>
      </c>
      <c r="I25" s="27">
        <v>-5.8500000000000003E-2</v>
      </c>
      <c r="J25" s="17">
        <v>101</v>
      </c>
      <c r="K25" s="17">
        <v>24463.75</v>
      </c>
      <c r="L25" s="17">
        <v>-12586.87</v>
      </c>
      <c r="M25" s="17">
        <v>22</v>
      </c>
      <c r="N25" s="17">
        <v>-65.02</v>
      </c>
      <c r="O25" s="27">
        <v>-7.3099999999999998E-2</v>
      </c>
      <c r="P25" s="27">
        <v>1.61E-2</v>
      </c>
      <c r="Q25" s="28" t="s">
        <v>184</v>
      </c>
    </row>
    <row r="26" spans="1:17" x14ac:dyDescent="0.55000000000000004">
      <c r="A26" s="17" t="s">
        <v>213</v>
      </c>
      <c r="B26" s="17" t="s">
        <v>183</v>
      </c>
      <c r="C26" s="26">
        <v>44805</v>
      </c>
      <c r="D26" s="17">
        <v>185.8546</v>
      </c>
      <c r="E26" s="26">
        <v>44837</v>
      </c>
      <c r="F26" s="17">
        <v>171.8</v>
      </c>
      <c r="G26" s="27">
        <v>-7.5600000000000001E-2</v>
      </c>
      <c r="H26" s="17">
        <v>-1913.32</v>
      </c>
      <c r="I26" s="27">
        <v>-7.6799999999999993E-2</v>
      </c>
      <c r="J26" s="17">
        <v>134</v>
      </c>
      <c r="K26" s="17">
        <v>24904.52</v>
      </c>
      <c r="L26" s="17">
        <v>-14500.19</v>
      </c>
      <c r="M26" s="17">
        <v>22</v>
      </c>
      <c r="N26" s="17">
        <v>-86.97</v>
      </c>
      <c r="O26" s="27">
        <v>-9.0300000000000005E-2</v>
      </c>
      <c r="P26" s="27">
        <v>3.3399999999999999E-2</v>
      </c>
      <c r="Q26" s="28" t="s">
        <v>184</v>
      </c>
    </row>
    <row r="27" spans="1:17" x14ac:dyDescent="0.55000000000000004">
      <c r="A27" s="17" t="s">
        <v>191</v>
      </c>
      <c r="B27" s="17" t="s">
        <v>183</v>
      </c>
      <c r="C27" s="26">
        <v>44805</v>
      </c>
      <c r="D27" s="17">
        <v>38.041629999999998</v>
      </c>
      <c r="E27" s="26">
        <v>44837</v>
      </c>
      <c r="F27" s="17">
        <v>35.93</v>
      </c>
      <c r="G27" s="27">
        <v>-5.5500000000000001E-2</v>
      </c>
      <c r="H27" s="17">
        <v>-1364.55</v>
      </c>
      <c r="I27" s="27">
        <v>-5.6800000000000003E-2</v>
      </c>
      <c r="J27" s="17">
        <v>632</v>
      </c>
      <c r="K27" s="17">
        <v>24042.31</v>
      </c>
      <c r="L27" s="17">
        <v>-15864.74</v>
      </c>
      <c r="M27" s="17">
        <v>22</v>
      </c>
      <c r="N27" s="17">
        <v>-62.03</v>
      </c>
      <c r="O27" s="27">
        <v>-6.2199999999999998E-2</v>
      </c>
      <c r="P27" s="27">
        <v>2.63E-2</v>
      </c>
      <c r="Q27" s="28" t="s">
        <v>184</v>
      </c>
    </row>
    <row r="28" spans="1:17" x14ac:dyDescent="0.55000000000000004">
      <c r="A28" s="17" t="s">
        <v>185</v>
      </c>
      <c r="B28" s="17" t="s">
        <v>183</v>
      </c>
      <c r="C28" s="26">
        <v>44805</v>
      </c>
      <c r="D28" s="17">
        <v>517.00750000000005</v>
      </c>
      <c r="E28" s="26">
        <v>44837</v>
      </c>
      <c r="F28" s="17">
        <v>474.5</v>
      </c>
      <c r="G28" s="27">
        <v>-8.2199999999999995E-2</v>
      </c>
      <c r="H28" s="17">
        <v>-2070.36</v>
      </c>
      <c r="I28" s="27">
        <v>-8.3400000000000002E-2</v>
      </c>
      <c r="J28" s="17">
        <v>48</v>
      </c>
      <c r="K28" s="17">
        <v>24816.36</v>
      </c>
      <c r="L28" s="17">
        <v>-17935.099999999999</v>
      </c>
      <c r="M28" s="17">
        <v>22</v>
      </c>
      <c r="N28" s="17">
        <v>-94.11</v>
      </c>
      <c r="O28" s="27">
        <v>-0.1081</v>
      </c>
      <c r="P28" s="27">
        <v>4.3999999999999997E-2</v>
      </c>
      <c r="Q28" s="28" t="s">
        <v>184</v>
      </c>
    </row>
    <row r="29" spans="1:17" x14ac:dyDescent="0.55000000000000004">
      <c r="A29" s="17" t="s">
        <v>204</v>
      </c>
      <c r="B29" s="17" t="s">
        <v>183</v>
      </c>
      <c r="C29" s="26">
        <v>44866</v>
      </c>
      <c r="D29" s="17">
        <v>269.60000000000002</v>
      </c>
      <c r="E29" s="26">
        <v>44896</v>
      </c>
      <c r="F29" s="17">
        <v>287.25979999999998</v>
      </c>
      <c r="G29" s="27">
        <v>6.5500000000000003E-2</v>
      </c>
      <c r="H29" s="17">
        <v>1541.72</v>
      </c>
      <c r="I29" s="27">
        <v>6.4299999999999996E-2</v>
      </c>
      <c r="J29" s="17">
        <v>83</v>
      </c>
      <c r="K29" s="17">
        <v>22376.799999999999</v>
      </c>
      <c r="L29" s="17">
        <v>-16393.38</v>
      </c>
      <c r="M29" s="17">
        <v>22</v>
      </c>
      <c r="N29" s="17">
        <v>70.08</v>
      </c>
      <c r="O29" s="27">
        <v>-3.6200000000000003E-2</v>
      </c>
      <c r="P29" s="27">
        <v>0.1004</v>
      </c>
      <c r="Q29" s="28" t="s">
        <v>194</v>
      </c>
    </row>
    <row r="30" spans="1:17" x14ac:dyDescent="0.55000000000000004">
      <c r="A30" s="17" t="s">
        <v>214</v>
      </c>
      <c r="B30" s="17" t="s">
        <v>183</v>
      </c>
      <c r="C30" s="26">
        <v>44866</v>
      </c>
      <c r="D30" s="17">
        <v>180.94</v>
      </c>
      <c r="E30" s="26">
        <v>44896</v>
      </c>
      <c r="F30" s="17">
        <v>185.2422</v>
      </c>
      <c r="G30" s="27">
        <v>2.3800000000000002E-2</v>
      </c>
      <c r="H30" s="17">
        <v>542.20000000000005</v>
      </c>
      <c r="I30" s="27">
        <v>2.2499999999999999E-2</v>
      </c>
      <c r="J30" s="17">
        <v>127</v>
      </c>
      <c r="K30" s="17">
        <v>22979.38</v>
      </c>
      <c r="L30" s="17">
        <v>-15851.18</v>
      </c>
      <c r="M30" s="17">
        <v>22</v>
      </c>
      <c r="N30" s="17">
        <v>24.65</v>
      </c>
      <c r="O30" s="27">
        <v>-3.0499999999999999E-2</v>
      </c>
      <c r="P30" s="27">
        <v>3.1399999999999997E-2</v>
      </c>
      <c r="Q30" s="28" t="s">
        <v>194</v>
      </c>
    </row>
    <row r="31" spans="1:17" x14ac:dyDescent="0.55000000000000004">
      <c r="A31" s="17" t="s">
        <v>215</v>
      </c>
      <c r="B31" s="17" t="s">
        <v>183</v>
      </c>
      <c r="C31" s="26">
        <v>44774</v>
      </c>
      <c r="D31" s="17">
        <v>706.07950000000005</v>
      </c>
      <c r="E31" s="26">
        <v>44928</v>
      </c>
      <c r="F31" s="17">
        <v>843.23910000000001</v>
      </c>
      <c r="G31" s="27">
        <v>0.1943</v>
      </c>
      <c r="H31" s="17">
        <v>4620.4799999999996</v>
      </c>
      <c r="I31" s="27">
        <v>0.19270000000000001</v>
      </c>
      <c r="J31" s="17">
        <v>28</v>
      </c>
      <c r="K31" s="17">
        <v>19770.23</v>
      </c>
      <c r="L31" s="17">
        <v>-11230.7</v>
      </c>
      <c r="M31" s="17">
        <v>108</v>
      </c>
      <c r="N31" s="17">
        <v>42.78</v>
      </c>
      <c r="O31" s="27">
        <v>-3.0300000000000001E-2</v>
      </c>
      <c r="P31" s="27">
        <v>0.2419</v>
      </c>
      <c r="Q31" s="28" t="s">
        <v>216</v>
      </c>
    </row>
    <row r="32" spans="1:17" x14ac:dyDescent="0.55000000000000004">
      <c r="A32" s="17" t="s">
        <v>190</v>
      </c>
      <c r="B32" s="17" t="s">
        <v>183</v>
      </c>
      <c r="C32" s="26">
        <v>44866</v>
      </c>
      <c r="D32" s="17">
        <v>94.843729999999994</v>
      </c>
      <c r="E32" s="26">
        <v>44928</v>
      </c>
      <c r="F32" s="17">
        <v>99.058790000000002</v>
      </c>
      <c r="G32" s="27">
        <v>4.4400000000000002E-2</v>
      </c>
      <c r="H32" s="17">
        <v>1110.93</v>
      </c>
      <c r="I32" s="27">
        <v>4.2599999999999999E-2</v>
      </c>
      <c r="J32" s="17">
        <v>236</v>
      </c>
      <c r="K32" s="17">
        <v>22383.119999999999</v>
      </c>
      <c r="L32" s="17">
        <v>-10119.780000000001</v>
      </c>
      <c r="M32" s="17">
        <v>43</v>
      </c>
      <c r="N32" s="17">
        <v>25.84</v>
      </c>
      <c r="O32" s="27">
        <v>-3.4299999999999997E-2</v>
      </c>
      <c r="P32" s="27">
        <v>0.1028</v>
      </c>
      <c r="Q32" s="28" t="s">
        <v>198</v>
      </c>
    </row>
    <row r="33" spans="1:17" x14ac:dyDescent="0.55000000000000004">
      <c r="A33" s="17" t="s">
        <v>217</v>
      </c>
      <c r="B33" s="17" t="s">
        <v>183</v>
      </c>
      <c r="C33" s="26">
        <v>44896</v>
      </c>
      <c r="D33" s="17">
        <v>117.831</v>
      </c>
      <c r="E33" s="26">
        <v>44928</v>
      </c>
      <c r="F33" s="17">
        <v>116.2974</v>
      </c>
      <c r="G33" s="27">
        <v>-1.2999999999999999E-2</v>
      </c>
      <c r="H33" s="17">
        <v>-379.57</v>
      </c>
      <c r="I33" s="27">
        <v>-1.47E-2</v>
      </c>
      <c r="J33" s="17">
        <v>202</v>
      </c>
      <c r="K33" s="17">
        <v>23801.86</v>
      </c>
      <c r="L33" s="17">
        <v>-10499.35</v>
      </c>
      <c r="M33" s="17">
        <v>22</v>
      </c>
      <c r="N33" s="17">
        <v>-17.25</v>
      </c>
      <c r="O33" s="27">
        <v>-4.7899999999999998E-2</v>
      </c>
      <c r="P33" s="27">
        <v>1.9800000000000002E-2</v>
      </c>
      <c r="Q33" s="28" t="s">
        <v>218</v>
      </c>
    </row>
    <row r="34" spans="1:17" x14ac:dyDescent="0.55000000000000004">
      <c r="A34" s="17" t="s">
        <v>219</v>
      </c>
      <c r="B34" s="17" t="s">
        <v>220</v>
      </c>
      <c r="C34" s="26">
        <v>44866</v>
      </c>
      <c r="D34" s="17">
        <v>204.84520000000001</v>
      </c>
      <c r="E34" s="26">
        <v>44928</v>
      </c>
      <c r="F34" s="17">
        <v>214.20249999999999</v>
      </c>
      <c r="G34" s="27">
        <v>4.5699999999999998E-2</v>
      </c>
      <c r="H34" s="17">
        <v>1116.23</v>
      </c>
      <c r="I34" s="27">
        <v>4.3999999999999997E-2</v>
      </c>
      <c r="J34" s="17">
        <v>109</v>
      </c>
      <c r="K34" s="17">
        <v>22328.13</v>
      </c>
      <c r="L34" s="17">
        <v>-9383.1200000000008</v>
      </c>
      <c r="M34" s="17">
        <v>44</v>
      </c>
      <c r="N34" s="17">
        <v>25.37</v>
      </c>
      <c r="O34" s="27">
        <v>-2.58E-2</v>
      </c>
      <c r="P34" s="27">
        <v>8.0799999999999997E-2</v>
      </c>
      <c r="Q34" s="28" t="s">
        <v>192</v>
      </c>
    </row>
    <row r="35" spans="1:17" x14ac:dyDescent="0.55000000000000004">
      <c r="A35" s="17" t="s">
        <v>206</v>
      </c>
      <c r="B35" s="17" t="s">
        <v>220</v>
      </c>
      <c r="C35" s="26">
        <v>44896</v>
      </c>
      <c r="D35" s="17">
        <v>88.120739999999998</v>
      </c>
      <c r="E35" s="26">
        <v>44928</v>
      </c>
      <c r="F35" s="17">
        <v>86.087959999999995</v>
      </c>
      <c r="G35" s="27">
        <v>-2.3099999999999999E-2</v>
      </c>
      <c r="H35" s="17">
        <v>-649.37</v>
      </c>
      <c r="I35" s="27">
        <v>-2.5100000000000001E-2</v>
      </c>
      <c r="J35" s="17">
        <v>272</v>
      </c>
      <c r="K35" s="17">
        <v>23968.84</v>
      </c>
      <c r="L35" s="17">
        <v>-10032.49</v>
      </c>
      <c r="M35" s="17">
        <v>23</v>
      </c>
      <c r="N35" s="17">
        <v>-28.23</v>
      </c>
      <c r="O35" s="27">
        <v>-7.2400000000000006E-2</v>
      </c>
      <c r="P35" s="27">
        <v>1.7500000000000002E-2</v>
      </c>
      <c r="Q35" s="28" t="s">
        <v>203</v>
      </c>
    </row>
    <row r="36" spans="1:17" x14ac:dyDescent="0.55000000000000004">
      <c r="A36" s="17" t="s">
        <v>193</v>
      </c>
      <c r="B36" s="17" t="s">
        <v>220</v>
      </c>
      <c r="C36" s="26">
        <v>44928</v>
      </c>
      <c r="D36" s="17">
        <v>40.71</v>
      </c>
      <c r="E36" s="26">
        <v>44928</v>
      </c>
      <c r="F36" s="17">
        <v>40.71</v>
      </c>
      <c r="G36" s="27">
        <v>0</v>
      </c>
      <c r="H36" s="17">
        <v>-20</v>
      </c>
      <c r="I36" s="27">
        <v>-8.9999999999999998E-4</v>
      </c>
      <c r="J36" s="17">
        <v>574</v>
      </c>
      <c r="K36" s="17">
        <v>23367.54</v>
      </c>
      <c r="L36" s="17">
        <v>-10052.49</v>
      </c>
      <c r="M36" s="17">
        <v>2</v>
      </c>
      <c r="N36" s="17">
        <v>-10</v>
      </c>
      <c r="O36" s="27">
        <v>0</v>
      </c>
      <c r="P36" s="27">
        <v>0</v>
      </c>
      <c r="Q36" s="28" t="s">
        <v>221</v>
      </c>
    </row>
    <row r="37" spans="1:17" x14ac:dyDescent="0.55000000000000004">
      <c r="A37" s="17" t="s">
        <v>189</v>
      </c>
      <c r="B37" s="17" t="s">
        <v>220</v>
      </c>
      <c r="C37" s="26">
        <v>44928</v>
      </c>
      <c r="D37" s="17">
        <v>66.650000000000006</v>
      </c>
      <c r="E37" s="26">
        <v>44928</v>
      </c>
      <c r="F37" s="17">
        <v>66.650000000000006</v>
      </c>
      <c r="G37" s="27">
        <v>0</v>
      </c>
      <c r="H37" s="17">
        <v>-20</v>
      </c>
      <c r="I37" s="27">
        <v>-8.9999999999999998E-4</v>
      </c>
      <c r="J37" s="17">
        <v>351</v>
      </c>
      <c r="K37" s="17">
        <v>23394.15</v>
      </c>
      <c r="L37" s="17">
        <v>-10072.49</v>
      </c>
      <c r="M37" s="17">
        <v>2</v>
      </c>
      <c r="N37" s="17">
        <v>-10</v>
      </c>
      <c r="O37" s="27">
        <v>0</v>
      </c>
      <c r="P37" s="27">
        <v>0</v>
      </c>
      <c r="Q37" s="28" t="s">
        <v>221</v>
      </c>
    </row>
    <row r="38" spans="1:17" x14ac:dyDescent="0.55000000000000004">
      <c r="A38" s="17" t="s">
        <v>195</v>
      </c>
      <c r="B38" s="17" t="s">
        <v>220</v>
      </c>
      <c r="C38" s="26">
        <v>44928</v>
      </c>
      <c r="D38" s="17">
        <v>80.319999999999993</v>
      </c>
      <c r="E38" s="26">
        <v>44928</v>
      </c>
      <c r="F38" s="17">
        <v>80.319999999999993</v>
      </c>
      <c r="G38" s="27">
        <v>0</v>
      </c>
      <c r="H38" s="17">
        <v>-20</v>
      </c>
      <c r="I38" s="27">
        <v>-8.9999999999999998E-4</v>
      </c>
      <c r="J38" s="17">
        <v>291</v>
      </c>
      <c r="K38" s="17">
        <v>23373.119999999999</v>
      </c>
      <c r="L38" s="17">
        <v>-10092.49</v>
      </c>
      <c r="M38" s="17">
        <v>2</v>
      </c>
      <c r="N38" s="17">
        <v>-10</v>
      </c>
      <c r="O38" s="27">
        <v>0</v>
      </c>
      <c r="P38" s="27">
        <v>0</v>
      </c>
      <c r="Q38" s="28" t="s">
        <v>221</v>
      </c>
    </row>
    <row r="39" spans="1:17" x14ac:dyDescent="0.55000000000000004">
      <c r="C39" s="26"/>
      <c r="E39" s="26"/>
      <c r="G39" s="27"/>
      <c r="I39" s="27"/>
      <c r="O39" s="27"/>
      <c r="P39" s="27"/>
    </row>
    <row r="40" spans="1:17" x14ac:dyDescent="0.55000000000000004">
      <c r="C40" s="26"/>
      <c r="E40" s="26"/>
      <c r="G40" s="27"/>
      <c r="I40" s="27"/>
      <c r="O40" s="27"/>
      <c r="P40" s="27"/>
    </row>
    <row r="41" spans="1:17" x14ac:dyDescent="0.55000000000000004">
      <c r="C41" s="26"/>
      <c r="E41" s="26"/>
      <c r="G41" s="27"/>
      <c r="I41" s="27"/>
      <c r="O41" s="27"/>
      <c r="P41" s="27"/>
    </row>
    <row r="42" spans="1:17" x14ac:dyDescent="0.55000000000000004">
      <c r="C42" s="26"/>
      <c r="E42" s="26"/>
      <c r="G42" s="27"/>
      <c r="I42" s="27"/>
      <c r="O42" s="27"/>
      <c r="P42" s="27"/>
    </row>
    <row r="43" spans="1:17" x14ac:dyDescent="0.55000000000000004">
      <c r="C43" s="26"/>
      <c r="E43" s="26"/>
      <c r="G43" s="27"/>
      <c r="I43" s="27"/>
      <c r="O43" s="27"/>
      <c r="P43" s="27"/>
    </row>
    <row r="44" spans="1:17" x14ac:dyDescent="0.55000000000000004">
      <c r="C44" s="26"/>
      <c r="E44" s="26"/>
      <c r="G44" s="27"/>
      <c r="I44" s="27"/>
      <c r="O44" s="27"/>
      <c r="P44" s="27"/>
    </row>
    <row r="45" spans="1:17" x14ac:dyDescent="0.55000000000000004">
      <c r="C45" s="26"/>
      <c r="E45" s="26"/>
      <c r="G45" s="27"/>
      <c r="I45" s="27"/>
      <c r="O45" s="27"/>
      <c r="P45" s="27"/>
    </row>
    <row r="46" spans="1:17" x14ac:dyDescent="0.55000000000000004">
      <c r="C46" s="26"/>
      <c r="E46" s="26"/>
      <c r="G46" s="27"/>
      <c r="I46" s="27"/>
      <c r="O46" s="27"/>
      <c r="P46" s="27"/>
    </row>
    <row r="47" spans="1:17" x14ac:dyDescent="0.55000000000000004">
      <c r="C47" s="26"/>
      <c r="E47" s="26"/>
      <c r="G47" s="27"/>
      <c r="I47" s="27"/>
      <c r="O47" s="27"/>
      <c r="P47" s="27"/>
    </row>
    <row r="48" spans="1:17" x14ac:dyDescent="0.55000000000000004">
      <c r="C48" s="26"/>
      <c r="E48" s="26"/>
      <c r="G48" s="27"/>
      <c r="I48" s="27"/>
      <c r="O48" s="27"/>
      <c r="P48" s="27"/>
    </row>
    <row r="49" spans="3:16" x14ac:dyDescent="0.55000000000000004">
      <c r="C49" s="26"/>
      <c r="E49" s="26"/>
      <c r="G49" s="27"/>
      <c r="I49" s="27"/>
      <c r="O49" s="27"/>
      <c r="P49" s="27"/>
    </row>
    <row r="50" spans="3:16" x14ac:dyDescent="0.55000000000000004">
      <c r="C50" s="26"/>
      <c r="E50" s="26"/>
      <c r="G50" s="27"/>
      <c r="I50" s="27"/>
      <c r="O50" s="27"/>
      <c r="P50" s="27"/>
    </row>
    <row r="51" spans="3:16" x14ac:dyDescent="0.55000000000000004">
      <c r="C51" s="26"/>
      <c r="E51" s="26"/>
      <c r="G51" s="27"/>
      <c r="I51" s="27"/>
      <c r="O51" s="27"/>
      <c r="P51" s="27"/>
    </row>
    <row r="52" spans="3:16" x14ac:dyDescent="0.55000000000000004">
      <c r="C52" s="26"/>
      <c r="E52" s="26"/>
      <c r="G52" s="27"/>
      <c r="I52" s="27"/>
      <c r="O52" s="27"/>
      <c r="P52" s="27"/>
    </row>
    <row r="53" spans="3:16" x14ac:dyDescent="0.55000000000000004">
      <c r="C53" s="26"/>
      <c r="E53" s="26"/>
      <c r="G53" s="27"/>
      <c r="I53" s="27"/>
      <c r="O53" s="27"/>
      <c r="P53" s="27"/>
    </row>
    <row r="54" spans="3:16" x14ac:dyDescent="0.55000000000000004">
      <c r="C54" s="26"/>
      <c r="E54" s="26"/>
      <c r="G54" s="27"/>
      <c r="I54" s="27"/>
      <c r="O54" s="27"/>
      <c r="P54" s="27"/>
    </row>
    <row r="55" spans="3:16" x14ac:dyDescent="0.55000000000000004">
      <c r="C55" s="26"/>
      <c r="E55" s="26"/>
      <c r="G55" s="27"/>
      <c r="I55" s="27"/>
      <c r="O55" s="27"/>
      <c r="P55" s="27"/>
    </row>
    <row r="56" spans="3:16" x14ac:dyDescent="0.55000000000000004">
      <c r="C56" s="26"/>
      <c r="E56" s="26"/>
      <c r="G56" s="27"/>
      <c r="I56" s="27"/>
      <c r="O56" s="27"/>
      <c r="P56" s="27"/>
    </row>
    <row r="57" spans="3:16" x14ac:dyDescent="0.55000000000000004">
      <c r="C57" s="26"/>
      <c r="E57" s="26"/>
      <c r="G57" s="27"/>
      <c r="I57" s="27"/>
      <c r="O57" s="27"/>
      <c r="P57" s="27"/>
    </row>
    <row r="58" spans="3:16" x14ac:dyDescent="0.55000000000000004">
      <c r="C58" s="26"/>
      <c r="E58" s="26"/>
      <c r="G58" s="27"/>
      <c r="I58" s="27"/>
      <c r="O58" s="27"/>
      <c r="P58" s="27"/>
    </row>
    <row r="59" spans="3:16" x14ac:dyDescent="0.55000000000000004">
      <c r="C59" s="26"/>
      <c r="E59" s="26"/>
      <c r="G59" s="27"/>
      <c r="I59" s="27"/>
      <c r="O59" s="27"/>
      <c r="P59" s="27"/>
    </row>
    <row r="60" spans="3:16" x14ac:dyDescent="0.55000000000000004">
      <c r="C60" s="26"/>
      <c r="E60" s="26"/>
      <c r="G60" s="27"/>
      <c r="I60" s="27"/>
      <c r="O60" s="27"/>
      <c r="P60" s="27"/>
    </row>
    <row r="61" spans="3:16" x14ac:dyDescent="0.55000000000000004">
      <c r="C61" s="26"/>
      <c r="E61" s="26"/>
      <c r="G61" s="27"/>
      <c r="I61" s="27"/>
      <c r="O61" s="27"/>
      <c r="P61" s="27"/>
    </row>
    <row r="62" spans="3:16" x14ac:dyDescent="0.55000000000000004">
      <c r="C62" s="26"/>
      <c r="E62" s="26"/>
      <c r="G62" s="27"/>
      <c r="I62" s="27"/>
      <c r="O62" s="27"/>
      <c r="P62" s="27"/>
    </row>
    <row r="63" spans="3:16" x14ac:dyDescent="0.55000000000000004">
      <c r="C63" s="26"/>
      <c r="E63" s="26"/>
      <c r="G63" s="27"/>
      <c r="I63" s="27"/>
      <c r="O63" s="27"/>
      <c r="P63" s="27"/>
    </row>
    <row r="64" spans="3:16" x14ac:dyDescent="0.55000000000000004">
      <c r="C64" s="26"/>
      <c r="E64" s="26"/>
      <c r="G64" s="27"/>
      <c r="I64" s="27"/>
      <c r="O64" s="27"/>
      <c r="P64" s="27"/>
    </row>
    <row r="65" spans="3:16" x14ac:dyDescent="0.55000000000000004">
      <c r="C65" s="26"/>
      <c r="E65" s="26"/>
      <c r="G65" s="27"/>
      <c r="I65" s="27"/>
      <c r="O65" s="27"/>
      <c r="P65" s="27"/>
    </row>
    <row r="66" spans="3:16" x14ac:dyDescent="0.55000000000000004">
      <c r="C66" s="26"/>
      <c r="E66" s="26"/>
      <c r="G66" s="27"/>
      <c r="I66" s="27"/>
      <c r="O66" s="27"/>
      <c r="P66" s="27"/>
    </row>
    <row r="67" spans="3:16" x14ac:dyDescent="0.55000000000000004">
      <c r="C67" s="26"/>
      <c r="E67" s="26"/>
      <c r="G67" s="27"/>
      <c r="I67" s="27"/>
      <c r="O67" s="27"/>
      <c r="P67" s="27"/>
    </row>
    <row r="68" spans="3:16" x14ac:dyDescent="0.55000000000000004">
      <c r="C68" s="26"/>
      <c r="E68" s="26"/>
      <c r="G68" s="27"/>
      <c r="I68" s="27"/>
      <c r="O68" s="27"/>
      <c r="P68" s="27"/>
    </row>
    <row r="69" spans="3:16" x14ac:dyDescent="0.55000000000000004">
      <c r="C69" s="26"/>
      <c r="E69" s="26"/>
      <c r="G69" s="27"/>
      <c r="I69" s="27"/>
      <c r="O69" s="27"/>
      <c r="P69" s="27"/>
    </row>
    <row r="70" spans="3:16" x14ac:dyDescent="0.55000000000000004">
      <c r="C70" s="26"/>
      <c r="E70" s="26"/>
      <c r="G70" s="27"/>
      <c r="I70" s="27"/>
      <c r="O70" s="27"/>
      <c r="P70" s="27"/>
    </row>
    <row r="71" spans="3:16" x14ac:dyDescent="0.55000000000000004">
      <c r="C71" s="26"/>
      <c r="E71" s="26"/>
      <c r="G71" s="27"/>
      <c r="I71" s="27"/>
      <c r="O71" s="27"/>
      <c r="P71" s="27"/>
    </row>
    <row r="72" spans="3:16" x14ac:dyDescent="0.55000000000000004">
      <c r="C72" s="26"/>
      <c r="E72" s="26"/>
      <c r="G72" s="27"/>
      <c r="I72" s="27"/>
      <c r="O72" s="27"/>
      <c r="P72" s="27"/>
    </row>
    <row r="73" spans="3:16" x14ac:dyDescent="0.55000000000000004">
      <c r="C73" s="26"/>
      <c r="E73" s="26"/>
      <c r="G73" s="27"/>
      <c r="I73" s="27"/>
      <c r="O73" s="27"/>
      <c r="P73" s="27"/>
    </row>
    <row r="74" spans="3:16" x14ac:dyDescent="0.55000000000000004">
      <c r="C74" s="26"/>
      <c r="E74" s="26"/>
      <c r="G74" s="27"/>
      <c r="I74" s="27"/>
      <c r="O74" s="27"/>
      <c r="P74" s="27"/>
    </row>
    <row r="75" spans="3:16" x14ac:dyDescent="0.55000000000000004">
      <c r="C75" s="26"/>
      <c r="E75" s="26"/>
      <c r="G75" s="27"/>
      <c r="I75" s="27"/>
      <c r="O75" s="27"/>
      <c r="P75" s="27"/>
    </row>
    <row r="76" spans="3:16" x14ac:dyDescent="0.55000000000000004">
      <c r="C76" s="26"/>
      <c r="E76" s="26"/>
      <c r="G76" s="27"/>
      <c r="I76" s="27"/>
      <c r="O76" s="27"/>
      <c r="P76" s="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LOG</vt:lpstr>
      <vt:lpstr>Eurodolar</vt:lpstr>
      <vt:lpstr>PnL</vt:lpstr>
      <vt:lpstr>Cobertura</vt:lpstr>
      <vt:lpstr>Operaciones</vt:lpstr>
      <vt:lpstr>vs INDICE</vt:lpstr>
      <vt:lpstr>Equity</vt:lpstr>
      <vt:lpstr>Estad</vt:lpstr>
      <vt:lpstr>aux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GARCIA CAGIGAS</dc:creator>
  <cp:lastModifiedBy>OSCAR GARCIA CAGIGAS</cp:lastModifiedBy>
  <dcterms:created xsi:type="dcterms:W3CDTF">2022-06-02T07:02:28Z</dcterms:created>
  <dcterms:modified xsi:type="dcterms:W3CDTF">2023-01-02T08:39:51Z</dcterms:modified>
</cp:coreProperties>
</file>