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ocuments\ESTUDIOS\SAGAZ\"/>
    </mc:Choice>
  </mc:AlternateContent>
  <xr:revisionPtr revIDLastSave="0" documentId="13_ncr:1_{E25E368F-2938-4C86-A810-B9DCFA917B49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Operaciones" sheetId="1" r:id="rId1"/>
    <sheet name="Equity" sheetId="3" r:id="rId2"/>
    <sheet name="Estad" sheetId="4" r:id="rId3"/>
    <sheet name="Notas" sheetId="5" r:id="rId4"/>
    <sheet name="aux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4" i="1"/>
  <c r="T3" i="2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4" i="1"/>
  <c r="C4" i="1"/>
  <c r="D4" i="1"/>
  <c r="E4" i="1"/>
  <c r="F4" i="1"/>
  <c r="G4" i="1"/>
  <c r="H4" i="1"/>
  <c r="I4" i="1"/>
  <c r="C5" i="1"/>
  <c r="D5" i="1"/>
  <c r="E5" i="1"/>
  <c r="F5" i="1"/>
  <c r="G5" i="1"/>
  <c r="H5" i="1"/>
  <c r="I5" i="1"/>
  <c r="C6" i="1"/>
  <c r="D6" i="1"/>
  <c r="E6" i="1"/>
  <c r="F6" i="1"/>
  <c r="G6" i="1"/>
  <c r="H6" i="1"/>
  <c r="I6" i="1"/>
  <c r="C7" i="1"/>
  <c r="D7" i="1"/>
  <c r="E7" i="1"/>
  <c r="F7" i="1"/>
  <c r="G7" i="1"/>
  <c r="H7" i="1"/>
  <c r="I7" i="1"/>
  <c r="C8" i="1"/>
  <c r="D8" i="1"/>
  <c r="E8" i="1"/>
  <c r="F8" i="1"/>
  <c r="G8" i="1"/>
  <c r="H8" i="1"/>
  <c r="I8" i="1"/>
  <c r="C9" i="1"/>
  <c r="D9" i="1"/>
  <c r="E9" i="1"/>
  <c r="F9" i="1"/>
  <c r="G9" i="1"/>
  <c r="H9" i="1"/>
  <c r="I9" i="1"/>
  <c r="C10" i="1"/>
  <c r="D10" i="1"/>
  <c r="E10" i="1"/>
  <c r="F10" i="1"/>
  <c r="G10" i="1"/>
  <c r="H10" i="1"/>
  <c r="I10" i="1"/>
  <c r="C11" i="1"/>
  <c r="D11" i="1"/>
  <c r="E11" i="1"/>
  <c r="F11" i="1"/>
  <c r="G11" i="1"/>
  <c r="H11" i="1"/>
  <c r="I11" i="1"/>
  <c r="C12" i="1"/>
  <c r="D12" i="1"/>
  <c r="E12" i="1"/>
  <c r="F12" i="1"/>
  <c r="G12" i="1"/>
  <c r="H12" i="1"/>
  <c r="I12" i="1"/>
  <c r="C13" i="1"/>
  <c r="D13" i="1"/>
  <c r="E13" i="1"/>
  <c r="F13" i="1"/>
  <c r="G13" i="1"/>
  <c r="H13" i="1"/>
  <c r="I13" i="1"/>
  <c r="C14" i="1"/>
  <c r="D14" i="1"/>
  <c r="E14" i="1"/>
  <c r="F14" i="1"/>
  <c r="G14" i="1"/>
  <c r="H14" i="1"/>
  <c r="I14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C17" i="1"/>
  <c r="D17" i="1"/>
  <c r="E17" i="1"/>
  <c r="F17" i="1"/>
  <c r="G17" i="1"/>
  <c r="H17" i="1"/>
  <c r="I17" i="1"/>
  <c r="C18" i="1"/>
  <c r="D18" i="1"/>
  <c r="E18" i="1"/>
  <c r="F18" i="1"/>
  <c r="G18" i="1"/>
  <c r="H18" i="1"/>
  <c r="I18" i="1"/>
  <c r="T4" i="2" l="1"/>
  <c r="T5" i="2" s="1"/>
  <c r="T6" i="2" s="1"/>
  <c r="T7" i="2" s="1"/>
  <c r="T8" i="2" s="1"/>
  <c r="T9" i="2" s="1"/>
  <c r="T10" i="2" s="1"/>
  <c r="T11" i="2" s="1"/>
  <c r="T12" i="2" s="1"/>
  <c r="T13" i="2" s="1"/>
  <c r="T14" i="2" s="1"/>
  <c r="T15" i="2" s="1"/>
  <c r="T16" i="2" s="1"/>
</calcChain>
</file>

<file path=xl/sharedStrings.xml><?xml version="1.0" encoding="utf-8"?>
<sst xmlns="http://schemas.openxmlformats.org/spreadsheetml/2006/main" count="83" uniqueCount="36">
  <si>
    <t>Symbol</t>
  </si>
  <si>
    <t>Trade</t>
  </si>
  <si>
    <t>Date</t>
  </si>
  <si>
    <t>Price</t>
  </si>
  <si>
    <t>Contracts</t>
  </si>
  <si>
    <t>Ex. date</t>
  </si>
  <si>
    <t>Ex. Price</t>
  </si>
  <si>
    <t>% chg</t>
  </si>
  <si>
    <t>Profit</t>
  </si>
  <si>
    <t>% Profit</t>
  </si>
  <si>
    <t>Position value</t>
  </si>
  <si>
    <t>Cum. Profit</t>
  </si>
  <si>
    <t># bars</t>
  </si>
  <si>
    <t>Profit/bar</t>
  </si>
  <si>
    <t>MAE</t>
  </si>
  <si>
    <t>MFE</t>
  </si>
  <si>
    <t>Scale In/Out</t>
  </si>
  <si>
    <t>0/0</t>
  </si>
  <si>
    <t>Long/Short</t>
  </si>
  <si>
    <t>MARKET</t>
  </si>
  <si>
    <t>PnL</t>
  </si>
  <si>
    <t>Long</t>
  </si>
  <si>
    <t>Num</t>
  </si>
  <si>
    <t>EQUITY POR DÍAS</t>
  </si>
  <si>
    <t>$PNL POR MESES</t>
  </si>
  <si>
    <t>DRAWDOWN POR DÍAS</t>
  </si>
  <si>
    <t>SPREAD</t>
  </si>
  <si>
    <t>Cum Profit</t>
  </si>
  <si>
    <t xml:space="preserve">OPERACIONES </t>
  </si>
  <si>
    <t>ops de pareja</t>
  </si>
  <si>
    <t>(*en real desde septiembre, ver Notas)</t>
  </si>
  <si>
    <t>$SPX</t>
  </si>
  <si>
    <t>https://www.onda4.com/files/231003.pdf</t>
  </si>
  <si>
    <t xml:space="preserve">SAGAZ es una estrategia pensada para ser implementada con opciones, en la forma que se detalla aquí: </t>
  </si>
  <si>
    <t>Esta hoja Excel muestra las estadísticas de SAGAZ simulando por puntos, como si fueran futuros, con multiplicador de 30.</t>
  </si>
  <si>
    <t>Se muestran las estadísticas completas del año 2023 (entero fuera de muestra), pero la estrategia está generando señales en tiempo real desde septiembre.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</si>
</sst>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;@"/>
    <numFmt numFmtId="165" formatCode="#,##0.0_ ;[Red]\-#,##0.0\ 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DB6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2" fillId="0" borderId="0" xfId="0" applyFont="1"/>
    <xf numFmtId="14" fontId="2" fillId="0" borderId="0" xfId="0" applyNumberFormat="1" applyFont="1"/>
    <xf numFmtId="10" fontId="2" fillId="0" borderId="0" xfId="0" applyNumberFormat="1" applyFont="1"/>
    <xf numFmtId="0" fontId="0" fillId="2" borderId="0" xfId="0" applyFill="1"/>
    <xf numFmtId="0" fontId="4" fillId="0" borderId="0" xfId="0" applyFont="1" applyAlignment="1">
      <alignment horizontal="left"/>
    </xf>
    <xf numFmtId="3" fontId="2" fillId="0" borderId="0" xfId="0" applyNumberFormat="1" applyFont="1"/>
    <xf numFmtId="0" fontId="1" fillId="3" borderId="0" xfId="0" applyFont="1" applyFill="1" applyAlignment="1">
      <alignment horizontal="center"/>
    </xf>
    <xf numFmtId="0" fontId="5" fillId="0" borderId="0" xfId="0" applyFont="1"/>
    <xf numFmtId="0" fontId="6" fillId="0" borderId="0" xfId="0" applyFont="1"/>
    <xf numFmtId="0" fontId="4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8" fillId="4" borderId="0" xfId="0" applyFont="1" applyFill="1" applyAlignment="1">
      <alignment horizontal="right"/>
    </xf>
    <xf numFmtId="0" fontId="8" fillId="4" borderId="0" xfId="0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9" fillId="0" borderId="0" xfId="0" applyFont="1"/>
  </cellXfs>
  <cellStyles count="1">
    <cellStyle name="Normal" xfId="0" builtinId="0"/>
  </cellStyles>
  <dxfs count="1">
    <dxf>
      <font>
        <color rgb="FFFFC000"/>
      </font>
    </dxf>
  </dxfs>
  <tableStyles count="0" defaultTableStyle="TableStyleMedium9" defaultPivotStyle="PivotStyleLight16"/>
  <colors>
    <mruColors>
      <color rgb="FFFFDB69"/>
      <color rgb="FFFF6600"/>
      <color rgb="FFF2B800"/>
      <color rgb="FFCCE9AD"/>
      <color rgb="FF008000"/>
      <color rgb="FF0000CC"/>
      <color rgb="FFB1F5C1"/>
      <color rgb="FFCC00CC"/>
      <color rgb="FFCCEC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Equity</a:t>
            </a:r>
            <a:r>
              <a:rPr lang="es-ES" baseline="0"/>
              <a:t> por </a:t>
            </a:r>
            <a:r>
              <a:rPr lang="es-ES"/>
              <a:t>operaciones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FF6600"/>
              </a:solidFill>
            </a:ln>
          </c:spPr>
          <c:marker>
            <c:symbol val="none"/>
          </c:marker>
          <c:val>
            <c:numRef>
              <c:f>Operaciones!$J$3:$J$18</c:f>
              <c:numCache>
                <c:formatCode>#,##0</c:formatCode>
                <c:ptCount val="16"/>
                <c:pt idx="0">
                  <c:v>100000</c:v>
                </c:pt>
                <c:pt idx="1">
                  <c:v>101737.49</c:v>
                </c:pt>
                <c:pt idx="2">
                  <c:v>104322.09</c:v>
                </c:pt>
                <c:pt idx="3">
                  <c:v>105889.69</c:v>
                </c:pt>
                <c:pt idx="4">
                  <c:v>104888.09</c:v>
                </c:pt>
                <c:pt idx="5">
                  <c:v>106773.99</c:v>
                </c:pt>
                <c:pt idx="6">
                  <c:v>106953.58</c:v>
                </c:pt>
                <c:pt idx="7">
                  <c:v>108447.08</c:v>
                </c:pt>
                <c:pt idx="8">
                  <c:v>109086.18</c:v>
                </c:pt>
                <c:pt idx="9">
                  <c:v>110553.88</c:v>
                </c:pt>
                <c:pt idx="10">
                  <c:v>109037.78</c:v>
                </c:pt>
                <c:pt idx="11">
                  <c:v>109915.47</c:v>
                </c:pt>
                <c:pt idx="12">
                  <c:v>108537.76</c:v>
                </c:pt>
                <c:pt idx="13">
                  <c:v>107011.16</c:v>
                </c:pt>
                <c:pt idx="14">
                  <c:v>107976.33</c:v>
                </c:pt>
                <c:pt idx="15">
                  <c:v>108853.42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02-454F-90EC-D80440BDB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717120"/>
        <c:axId val="123718656"/>
      </c:lineChart>
      <c:catAx>
        <c:axId val="12371712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crossAx val="123718656"/>
        <c:crosses val="autoZero"/>
        <c:auto val="1"/>
        <c:lblAlgn val="ctr"/>
        <c:lblOffset val="100"/>
        <c:noMultiLvlLbl val="0"/>
      </c:catAx>
      <c:valAx>
        <c:axId val="123718656"/>
        <c:scaling>
          <c:orientation val="minMax"/>
          <c:min val="90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23717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77" l="0.70000000000000062" r="0.70000000000000062" t="0.75000000000001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384810</xdr:colOff>
      <xdr:row>2</xdr:row>
      <xdr:rowOff>7620</xdr:rowOff>
    </xdr:from>
    <xdr:to>
      <xdr:col>15</xdr:col>
      <xdr:colOff>438150</xdr:colOff>
      <xdr:row>17</xdr:row>
      <xdr:rowOff>167640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5</xdr:col>
      <xdr:colOff>673608</xdr:colOff>
      <xdr:row>15</xdr:row>
      <xdr:rowOff>121920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365743E-E2B2-B63E-A233-6E9FBEF9E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598170"/>
          <a:ext cx="3843528" cy="231648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12</xdr:col>
      <xdr:colOff>469392</xdr:colOff>
      <xdr:row>20</xdr:row>
      <xdr:rowOff>103632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F06407-81AD-179A-19DA-EF815366B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7360" y="598170"/>
          <a:ext cx="3867912" cy="32125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658368</xdr:colOff>
      <xdr:row>20</xdr:row>
      <xdr:rowOff>106680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878375-3AC2-CBA1-940A-658CA70AE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182880"/>
          <a:ext cx="4620768" cy="35814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6</xdr:col>
      <xdr:colOff>664464</xdr:colOff>
      <xdr:row>39</xdr:row>
      <xdr:rowOff>170688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984BC8-E8BD-F8D0-7016-E0BDDE609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" y="3840480"/>
          <a:ext cx="4626864" cy="3462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8"/>
  <sheetViews>
    <sheetView showGridLines="0" tabSelected="1" workbookViewId="0">
      <selection activeCell="O30" sqref="O30"/>
    </sheetView>
  </sheetViews>
  <sheetFormatPr baseColWidth="10" defaultRowHeight="14.4" x14ac:dyDescent="0.55000000000000004"/>
  <cols>
    <col min="1" max="1" width="6.20703125" customWidth="1"/>
    <col min="2" max="2" width="8.62890625" style="1" customWidth="1"/>
    <col min="3" max="3" width="9.578125" style="2" customWidth="1"/>
    <col min="4" max="4" width="8.3671875" customWidth="1"/>
    <col min="5" max="5" width="7.68359375" bestFit="1" customWidth="1"/>
    <col min="6" max="6" width="7.15625" bestFit="1" customWidth="1"/>
    <col min="7" max="7" width="8.68359375" bestFit="1" customWidth="1"/>
    <col min="8" max="8" width="4.578125" bestFit="1" customWidth="1"/>
    <col min="9" max="9" width="8.05078125" bestFit="1" customWidth="1"/>
    <col min="10" max="10" width="9.7890625" style="1" customWidth="1"/>
  </cols>
  <sheetData>
    <row r="2" spans="2:10" ht="18.3" x14ac:dyDescent="0.7">
      <c r="B2" s="3" t="s">
        <v>28</v>
      </c>
      <c r="D2" s="22" t="s">
        <v>30</v>
      </c>
      <c r="J2" s="11" t="s">
        <v>27</v>
      </c>
    </row>
    <row r="3" spans="2:10" x14ac:dyDescent="0.55000000000000004">
      <c r="B3" s="18" t="s">
        <v>19</v>
      </c>
      <c r="C3" s="19" t="s">
        <v>18</v>
      </c>
      <c r="D3" s="19" t="s">
        <v>2</v>
      </c>
      <c r="E3" s="19" t="s">
        <v>3</v>
      </c>
      <c r="F3" s="19" t="s">
        <v>5</v>
      </c>
      <c r="G3" s="19" t="s">
        <v>6</v>
      </c>
      <c r="H3" s="19" t="s">
        <v>22</v>
      </c>
      <c r="I3" s="19" t="s">
        <v>20</v>
      </c>
      <c r="J3" s="20">
        <v>100000</v>
      </c>
    </row>
    <row r="4" spans="2:10" x14ac:dyDescent="0.55000000000000004">
      <c r="B4" s="14" t="str">
        <f>aux!A2</f>
        <v>$SPX</v>
      </c>
      <c r="C4" s="15" t="str">
        <f>aux!B2</f>
        <v>Long</v>
      </c>
      <c r="D4" s="16">
        <f>aux!C2</f>
        <v>44936</v>
      </c>
      <c r="E4" s="15">
        <f>aux!D2</f>
        <v>3911.027</v>
      </c>
      <c r="F4" s="16">
        <f>aux!E2</f>
        <v>44937</v>
      </c>
      <c r="G4" s="15">
        <f>aux!F2</f>
        <v>3969.61</v>
      </c>
      <c r="H4" s="15">
        <f>aux!J2</f>
        <v>1</v>
      </c>
      <c r="I4" s="17">
        <f>aux!H2</f>
        <v>1737.49</v>
      </c>
      <c r="J4" s="21">
        <f>aux!L2+$J$3</f>
        <v>101737.49</v>
      </c>
    </row>
    <row r="5" spans="2:10" x14ac:dyDescent="0.55000000000000004">
      <c r="B5" s="14" t="str">
        <f>aux!A3</f>
        <v>$SPX</v>
      </c>
      <c r="C5" s="15" t="str">
        <f>aux!B3</f>
        <v>Long</v>
      </c>
      <c r="D5" s="16">
        <f>aux!C3</f>
        <v>44957</v>
      </c>
      <c r="E5" s="15">
        <f>aux!D3</f>
        <v>4032.39</v>
      </c>
      <c r="F5" s="16">
        <f>aux!E3</f>
        <v>44958</v>
      </c>
      <c r="G5" s="15">
        <f>aux!F3</f>
        <v>4119.21</v>
      </c>
      <c r="H5" s="15">
        <f>aux!J3</f>
        <v>1</v>
      </c>
      <c r="I5" s="17">
        <f>aux!H3</f>
        <v>2584.6</v>
      </c>
      <c r="J5" s="21">
        <f>aux!L3+$J$3</f>
        <v>104322.09</v>
      </c>
    </row>
    <row r="6" spans="2:10" x14ac:dyDescent="0.55000000000000004">
      <c r="B6" s="14" t="str">
        <f>aux!A4</f>
        <v>$SPX</v>
      </c>
      <c r="C6" s="15" t="str">
        <f>aux!B4</f>
        <v>Long</v>
      </c>
      <c r="D6" s="16">
        <f>aux!C4</f>
        <v>44963</v>
      </c>
      <c r="E6" s="15">
        <f>aux!D4</f>
        <v>4111.08</v>
      </c>
      <c r="F6" s="16">
        <f>aux!E4</f>
        <v>44964</v>
      </c>
      <c r="G6" s="15">
        <f>aux!F4</f>
        <v>4164</v>
      </c>
      <c r="H6" s="15">
        <f>aux!J4</f>
        <v>1</v>
      </c>
      <c r="I6" s="17">
        <f>aux!H4</f>
        <v>1567.6</v>
      </c>
      <c r="J6" s="21">
        <f>aux!L4+$J$3</f>
        <v>105889.69</v>
      </c>
    </row>
    <row r="7" spans="2:10" x14ac:dyDescent="0.55000000000000004">
      <c r="B7" s="14" t="str">
        <f>aux!A5</f>
        <v>$SPX</v>
      </c>
      <c r="C7" s="15" t="str">
        <f>aux!B5</f>
        <v>Long</v>
      </c>
      <c r="D7" s="16">
        <f>aux!C5</f>
        <v>44979</v>
      </c>
      <c r="E7" s="15">
        <f>aux!D5</f>
        <v>4014.96</v>
      </c>
      <c r="F7" s="16">
        <f>aux!E5</f>
        <v>44984</v>
      </c>
      <c r="G7" s="15">
        <f>aux!F5</f>
        <v>3982.24</v>
      </c>
      <c r="H7" s="15">
        <f>aux!J5</f>
        <v>1</v>
      </c>
      <c r="I7" s="17">
        <f>aux!H5</f>
        <v>-1001.6</v>
      </c>
      <c r="J7" s="21">
        <f>aux!L5+$J$3</f>
        <v>104888.09</v>
      </c>
    </row>
    <row r="8" spans="2:10" x14ac:dyDescent="0.55000000000000004">
      <c r="B8" s="14" t="str">
        <f>aux!A6</f>
        <v>$SPX</v>
      </c>
      <c r="C8" s="15" t="str">
        <f>aux!B6</f>
        <v>Long</v>
      </c>
      <c r="D8" s="16">
        <f>aux!C6</f>
        <v>44998</v>
      </c>
      <c r="E8" s="15">
        <f>aux!D6</f>
        <v>3855.76</v>
      </c>
      <c r="F8" s="16">
        <f>aux!E6</f>
        <v>44999</v>
      </c>
      <c r="G8" s="15">
        <f>aux!F6</f>
        <v>3919.29</v>
      </c>
      <c r="H8" s="15">
        <f>aux!J6</f>
        <v>1</v>
      </c>
      <c r="I8" s="17">
        <f>aux!H6</f>
        <v>1885.9</v>
      </c>
      <c r="J8" s="21">
        <f>aux!L6+$J$3</f>
        <v>106773.99</v>
      </c>
    </row>
    <row r="9" spans="2:10" x14ac:dyDescent="0.55000000000000004">
      <c r="B9" s="14" t="str">
        <f>aux!A7</f>
        <v>$SPX</v>
      </c>
      <c r="C9" s="15" t="str">
        <f>aux!B7</f>
        <v>Long</v>
      </c>
      <c r="D9" s="16">
        <f>aux!C7</f>
        <v>45008</v>
      </c>
      <c r="E9" s="15">
        <f>aux!D7</f>
        <v>3970.877</v>
      </c>
      <c r="F9" s="16">
        <f>aux!E7</f>
        <v>45012</v>
      </c>
      <c r="G9" s="15">
        <f>aux!F7</f>
        <v>3977.53</v>
      </c>
      <c r="H9" s="15">
        <f>aux!J7</f>
        <v>1</v>
      </c>
      <c r="I9" s="17">
        <f>aux!H7</f>
        <v>179.59</v>
      </c>
      <c r="J9" s="21">
        <f>aux!L7+$J$3</f>
        <v>106953.58</v>
      </c>
    </row>
    <row r="10" spans="2:10" x14ac:dyDescent="0.55000000000000004">
      <c r="B10" s="14" t="str">
        <f>aux!A8</f>
        <v>$SPX</v>
      </c>
      <c r="C10" s="15" t="str">
        <f>aux!B8</f>
        <v>Long</v>
      </c>
      <c r="D10" s="16">
        <f>aux!C8</f>
        <v>45029</v>
      </c>
      <c r="E10" s="15">
        <f>aux!D8</f>
        <v>4104.42</v>
      </c>
      <c r="F10" s="16">
        <f>aux!E8</f>
        <v>45034</v>
      </c>
      <c r="G10" s="15">
        <f>aux!F8</f>
        <v>4154.87</v>
      </c>
      <c r="H10" s="15">
        <f>aux!J8</f>
        <v>1</v>
      </c>
      <c r="I10" s="17">
        <f>aux!H8</f>
        <v>1493.5</v>
      </c>
      <c r="J10" s="21">
        <f>aux!L8+$J$3</f>
        <v>108447.08</v>
      </c>
    </row>
    <row r="11" spans="2:10" x14ac:dyDescent="0.55000000000000004">
      <c r="B11" s="14" t="str">
        <f>aux!A9</f>
        <v>$SPX</v>
      </c>
      <c r="C11" s="15" t="str">
        <f>aux!B9</f>
        <v>Long</v>
      </c>
      <c r="D11" s="16">
        <f>aux!C9</f>
        <v>45085</v>
      </c>
      <c r="E11" s="15">
        <f>aux!D9</f>
        <v>4276.8900000000003</v>
      </c>
      <c r="F11" s="16">
        <f>aux!E9</f>
        <v>45086</v>
      </c>
      <c r="G11" s="15">
        <f>aux!F9</f>
        <v>4298.8599999999997</v>
      </c>
      <c r="H11" s="15">
        <f>aux!J9</f>
        <v>1</v>
      </c>
      <c r="I11" s="17">
        <f>aux!H9</f>
        <v>639.1</v>
      </c>
      <c r="J11" s="21">
        <f>aux!L9+$J$3</f>
        <v>109086.18</v>
      </c>
    </row>
    <row r="12" spans="2:10" x14ac:dyDescent="0.55000000000000004">
      <c r="B12" s="14" t="str">
        <f>aux!A10</f>
        <v>$SPX</v>
      </c>
      <c r="C12" s="15" t="str">
        <f>aux!B10</f>
        <v>Long</v>
      </c>
      <c r="D12" s="16">
        <f>aux!C10</f>
        <v>45103</v>
      </c>
      <c r="E12" s="15">
        <f>aux!D10</f>
        <v>4328.82</v>
      </c>
      <c r="F12" s="16">
        <f>aux!E10</f>
        <v>45104</v>
      </c>
      <c r="G12" s="15">
        <f>aux!F10</f>
        <v>4378.41</v>
      </c>
      <c r="H12" s="15">
        <f>aux!J10</f>
        <v>1</v>
      </c>
      <c r="I12" s="17">
        <f>aux!H10</f>
        <v>1467.7</v>
      </c>
      <c r="J12" s="21">
        <f>aux!L10+$J$3</f>
        <v>110553.88</v>
      </c>
    </row>
    <row r="13" spans="2:10" x14ac:dyDescent="0.55000000000000004">
      <c r="B13" s="14" t="str">
        <f>aux!A11</f>
        <v>$SPX</v>
      </c>
      <c r="C13" s="15" t="str">
        <f>aux!B11</f>
        <v>Long</v>
      </c>
      <c r="D13" s="16">
        <f>aux!C11</f>
        <v>45154</v>
      </c>
      <c r="E13" s="15">
        <f>aux!D11</f>
        <v>4449.6400000000003</v>
      </c>
      <c r="F13" s="16">
        <f>aux!E11</f>
        <v>45159</v>
      </c>
      <c r="G13" s="15">
        <f>aux!F11</f>
        <v>4399.7700000000004</v>
      </c>
      <c r="H13" s="15">
        <f>aux!J11</f>
        <v>1</v>
      </c>
      <c r="I13" s="17">
        <f>aux!H11</f>
        <v>-1516.1</v>
      </c>
      <c r="J13" s="21">
        <f>aux!L11+$J$3</f>
        <v>109037.78</v>
      </c>
    </row>
    <row r="14" spans="2:10" x14ac:dyDescent="0.55000000000000004">
      <c r="B14" s="14" t="str">
        <f>aux!A12</f>
        <v>$SPX</v>
      </c>
      <c r="C14" s="15" t="str">
        <f>aux!B12</f>
        <v>Long</v>
      </c>
      <c r="D14" s="16">
        <f>aux!C12</f>
        <v>45163</v>
      </c>
      <c r="E14" s="15">
        <f>aux!D12</f>
        <v>4403.3869999999997</v>
      </c>
      <c r="F14" s="16">
        <f>aux!E12</f>
        <v>45166</v>
      </c>
      <c r="G14" s="15">
        <f>aux!F12</f>
        <v>4433.3100000000004</v>
      </c>
      <c r="H14" s="15">
        <f>aux!J12</f>
        <v>1</v>
      </c>
      <c r="I14" s="17">
        <f>aux!H12</f>
        <v>877.69</v>
      </c>
      <c r="J14" s="21">
        <f>aux!L12+$J$3</f>
        <v>109915.47</v>
      </c>
    </row>
    <row r="15" spans="2:10" x14ac:dyDescent="0.55000000000000004">
      <c r="B15" s="14" t="str">
        <f>aux!A13</f>
        <v>$SPX</v>
      </c>
      <c r="C15" s="15" t="str">
        <f>aux!B13</f>
        <v>Long</v>
      </c>
      <c r="D15" s="16">
        <f>aux!C13</f>
        <v>45191</v>
      </c>
      <c r="E15" s="15">
        <f>aux!D13</f>
        <v>4344.9570000000003</v>
      </c>
      <c r="F15" s="16">
        <f>aux!E13</f>
        <v>45197</v>
      </c>
      <c r="G15" s="15">
        <f>aux!F13</f>
        <v>4299.7</v>
      </c>
      <c r="H15" s="15">
        <f>aux!J13</f>
        <v>1</v>
      </c>
      <c r="I15" s="17">
        <f>aux!H13</f>
        <v>-1377.71</v>
      </c>
      <c r="J15" s="21">
        <f>aux!L13+$J$3</f>
        <v>108537.76</v>
      </c>
    </row>
    <row r="16" spans="2:10" x14ac:dyDescent="0.55000000000000004">
      <c r="B16" s="14" t="str">
        <f>aux!A14</f>
        <v>$SPX</v>
      </c>
      <c r="C16" s="15" t="str">
        <f>aux!B14</f>
        <v>Long</v>
      </c>
      <c r="D16" s="16">
        <f>aux!C14</f>
        <v>45222</v>
      </c>
      <c r="E16" s="15">
        <f>aux!D14</f>
        <v>4217.04</v>
      </c>
      <c r="F16" s="16">
        <f>aux!E14</f>
        <v>45229</v>
      </c>
      <c r="G16" s="15">
        <f>aux!F14</f>
        <v>4166.82</v>
      </c>
      <c r="H16" s="15">
        <f>aux!J14</f>
        <v>1</v>
      </c>
      <c r="I16" s="17">
        <f>aux!H14</f>
        <v>-1526.6</v>
      </c>
      <c r="J16" s="21">
        <f>aux!L14+$J$3</f>
        <v>107011.16</v>
      </c>
    </row>
    <row r="17" spans="2:10" x14ac:dyDescent="0.55000000000000004">
      <c r="B17" s="14" t="str">
        <f>aux!A15</f>
        <v>$SPX</v>
      </c>
      <c r="C17" s="15" t="str">
        <f>aux!B15</f>
        <v>Long</v>
      </c>
      <c r="D17" s="16">
        <f>aux!C15</f>
        <v>45260</v>
      </c>
      <c r="E17" s="15">
        <f>aux!D15</f>
        <v>4561.7910000000002</v>
      </c>
      <c r="F17" s="16">
        <f>aux!E15</f>
        <v>45261</v>
      </c>
      <c r="G17" s="15">
        <f>aux!F15</f>
        <v>4594.63</v>
      </c>
      <c r="H17" s="15">
        <f>aux!J15</f>
        <v>1</v>
      </c>
      <c r="I17" s="17">
        <f>aux!H15</f>
        <v>965.17</v>
      </c>
      <c r="J17" s="21">
        <f>aux!L15+$J$3</f>
        <v>107976.33</v>
      </c>
    </row>
    <row r="18" spans="2:10" x14ac:dyDescent="0.55000000000000004">
      <c r="B18" s="14" t="str">
        <f>aux!A16</f>
        <v>$SPX</v>
      </c>
      <c r="C18" s="15" t="str">
        <f>aux!B16</f>
        <v>Long</v>
      </c>
      <c r="D18" s="16">
        <f>aux!C16</f>
        <v>45281</v>
      </c>
      <c r="E18" s="15">
        <f>aux!D16</f>
        <v>4724.7269999999999</v>
      </c>
      <c r="F18" s="16">
        <f>aux!E16</f>
        <v>45282</v>
      </c>
      <c r="G18" s="15">
        <f>aux!F16</f>
        <v>4754.63</v>
      </c>
      <c r="H18" s="15">
        <f>aux!J16</f>
        <v>1</v>
      </c>
      <c r="I18" s="17">
        <f>aux!H16</f>
        <v>877.09</v>
      </c>
      <c r="J18" s="21">
        <f>aux!L16+$J$3</f>
        <v>108853.42</v>
      </c>
    </row>
  </sheetData>
  <conditionalFormatting sqref="B4:I910">
    <cfRule type="expression" dxfId="0" priority="2">
      <formula>LEFT($C4,4)="Open"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22"/>
  <sheetViews>
    <sheetView workbookViewId="0">
      <selection activeCell="O8" sqref="O8"/>
    </sheetView>
  </sheetViews>
  <sheetFormatPr baseColWidth="10" defaultRowHeight="14.4" x14ac:dyDescent="0.55000000000000004"/>
  <cols>
    <col min="8" max="8" width="3.15625" customWidth="1"/>
  </cols>
  <sheetData>
    <row r="2" spans="2:8" ht="18.3" x14ac:dyDescent="0.7">
      <c r="B2" s="3" t="s">
        <v>23</v>
      </c>
      <c r="H2" s="3" t="s">
        <v>25</v>
      </c>
    </row>
    <row r="4" spans="2:8" x14ac:dyDescent="0.55000000000000004">
      <c r="B4" s="8"/>
      <c r="H4" s="8"/>
    </row>
    <row r="22" spans="9:9" x14ac:dyDescent="0.55000000000000004">
      <c r="I22" s="9" t="s">
        <v>24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26" sqref="I26"/>
    </sheetView>
  </sheetViews>
  <sheetFormatPr baseColWidth="10" defaultRowHeight="14.4" x14ac:dyDescent="0.55000000000000004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B6719-BEE0-4740-8B98-649A09924B43}">
  <dimension ref="B2:K20"/>
  <sheetViews>
    <sheetView showGridLines="0" workbookViewId="0">
      <selection activeCell="J14" sqref="J14"/>
    </sheetView>
  </sheetViews>
  <sheetFormatPr baseColWidth="10" defaultRowHeight="15.6" x14ac:dyDescent="0.6"/>
  <cols>
    <col min="1" max="1" width="10.9453125" style="13"/>
    <col min="2" max="2" width="3.89453125" style="13" customWidth="1"/>
    <col min="3" max="3" width="15" style="13" customWidth="1"/>
    <col min="4" max="9" width="10.9453125" style="13"/>
    <col min="10" max="10" width="6.1015625" style="13" customWidth="1"/>
    <col min="11" max="16384" width="10.9453125" style="13"/>
  </cols>
  <sheetData>
    <row r="2" spans="2:11" x14ac:dyDescent="0.6">
      <c r="B2" s="12"/>
    </row>
    <row r="3" spans="2:11" x14ac:dyDescent="0.6">
      <c r="B3" s="12" t="s">
        <v>34</v>
      </c>
      <c r="D3" s="12"/>
    </row>
    <row r="4" spans="2:11" x14ac:dyDescent="0.6">
      <c r="B4" s="12" t="s">
        <v>33</v>
      </c>
      <c r="K4" s="12" t="s">
        <v>32</v>
      </c>
    </row>
    <row r="5" spans="2:11" x14ac:dyDescent="0.6">
      <c r="B5" s="12" t="s">
        <v>35</v>
      </c>
    </row>
    <row r="6" spans="2:11" x14ac:dyDescent="0.6">
      <c r="B6" s="12"/>
    </row>
    <row r="7" spans="2:11" x14ac:dyDescent="0.6">
      <c r="B7" s="12"/>
    </row>
    <row r="8" spans="2:11" x14ac:dyDescent="0.6">
      <c r="B8" s="12"/>
    </row>
    <row r="10" spans="2:11" x14ac:dyDescent="0.6">
      <c r="B10" s="12"/>
    </row>
    <row r="12" spans="2:11" x14ac:dyDescent="0.6">
      <c r="B12" s="12"/>
    </row>
    <row r="13" spans="2:11" x14ac:dyDescent="0.6">
      <c r="B13" s="12"/>
    </row>
    <row r="14" spans="2:11" x14ac:dyDescent="0.6">
      <c r="B14" s="12"/>
    </row>
    <row r="15" spans="2:11" x14ac:dyDescent="0.6">
      <c r="B15" s="12"/>
    </row>
    <row r="16" spans="2:11" x14ac:dyDescent="0.6">
      <c r="B16" s="12"/>
    </row>
    <row r="17" spans="2:2" x14ac:dyDescent="0.6">
      <c r="B17" s="12"/>
    </row>
    <row r="18" spans="2:2" x14ac:dyDescent="0.6">
      <c r="B18" s="12"/>
    </row>
    <row r="19" spans="2:2" x14ac:dyDescent="0.6">
      <c r="B19" s="12"/>
    </row>
    <row r="20" spans="2:2" x14ac:dyDescent="0.6">
      <c r="B20" s="1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6"/>
  <sheetViews>
    <sheetView topLeftCell="H1" workbookViewId="0">
      <selection activeCell="L2" sqref="L2"/>
    </sheetView>
  </sheetViews>
  <sheetFormatPr baseColWidth="10" defaultRowHeight="14.4" x14ac:dyDescent="0.55000000000000004"/>
  <cols>
    <col min="1" max="1" width="8.26171875" style="5" bestFit="1" customWidth="1"/>
    <col min="2" max="2" width="9.62890625" style="5" bestFit="1" customWidth="1"/>
    <col min="3" max="8" width="11.1015625" style="5" customWidth="1"/>
    <col min="9" max="9" width="11.5234375" style="5" bestFit="1" customWidth="1"/>
    <col min="10" max="16384" width="10.9453125" style="5"/>
  </cols>
  <sheetData>
    <row r="1" spans="1:20" x14ac:dyDescent="0.55000000000000004">
      <c r="A1" s="4" t="s">
        <v>0</v>
      </c>
      <c r="B1" s="5" t="s">
        <v>1</v>
      </c>
      <c r="C1" s="6" t="s">
        <v>2</v>
      </c>
      <c r="D1" s="5" t="s">
        <v>3</v>
      </c>
      <c r="E1" s="6" t="s">
        <v>5</v>
      </c>
      <c r="F1" s="5" t="s">
        <v>6</v>
      </c>
      <c r="G1" s="7" t="s">
        <v>7</v>
      </c>
      <c r="H1" s="5" t="s">
        <v>8</v>
      </c>
      <c r="I1" s="7" t="s">
        <v>9</v>
      </c>
      <c r="J1" s="5" t="s">
        <v>4</v>
      </c>
      <c r="K1" s="5" t="s">
        <v>10</v>
      </c>
      <c r="L1" s="5" t="s">
        <v>11</v>
      </c>
      <c r="M1" s="5" t="s">
        <v>12</v>
      </c>
      <c r="N1" s="5" t="s">
        <v>13</v>
      </c>
      <c r="O1" s="7" t="s">
        <v>14</v>
      </c>
      <c r="P1" s="7" t="s">
        <v>15</v>
      </c>
      <c r="Q1" s="5" t="s">
        <v>16</v>
      </c>
      <c r="R1" s="5" t="s">
        <v>26</v>
      </c>
      <c r="T1" s="5" t="s">
        <v>27</v>
      </c>
    </row>
    <row r="2" spans="1:20" x14ac:dyDescent="0.55000000000000004">
      <c r="A2" s="5" t="s">
        <v>31</v>
      </c>
      <c r="B2" s="5" t="s">
        <v>21</v>
      </c>
      <c r="C2" s="6">
        <v>44936</v>
      </c>
      <c r="D2" s="5">
        <v>3911.027</v>
      </c>
      <c r="E2" s="6">
        <v>44937</v>
      </c>
      <c r="F2" s="5">
        <v>3969.61</v>
      </c>
      <c r="G2" s="7">
        <v>1.4999999999999999E-2</v>
      </c>
      <c r="H2" s="5">
        <v>1737.49</v>
      </c>
      <c r="I2" s="7">
        <v>1737.49</v>
      </c>
      <c r="J2" s="5">
        <v>1</v>
      </c>
      <c r="K2" s="5">
        <v>1</v>
      </c>
      <c r="L2" s="5">
        <v>1737.49</v>
      </c>
      <c r="M2" s="5">
        <v>2</v>
      </c>
      <c r="N2" s="5">
        <v>868.75</v>
      </c>
      <c r="O2" s="7">
        <v>-8.6E-3</v>
      </c>
      <c r="P2" s="7">
        <v>1.4999999999999999E-2</v>
      </c>
      <c r="Q2" s="5" t="s">
        <v>17</v>
      </c>
      <c r="R2" s="5">
        <v>0</v>
      </c>
      <c r="S2" s="5" t="s">
        <v>29</v>
      </c>
      <c r="T2" s="10">
        <v>100000</v>
      </c>
    </row>
    <row r="3" spans="1:20" x14ac:dyDescent="0.55000000000000004">
      <c r="A3" s="5" t="s">
        <v>31</v>
      </c>
      <c r="B3" s="5" t="s">
        <v>21</v>
      </c>
      <c r="C3" s="6">
        <v>44957</v>
      </c>
      <c r="D3" s="5">
        <v>4032.39</v>
      </c>
      <c r="E3" s="6">
        <v>44958</v>
      </c>
      <c r="F3" s="5">
        <v>4119.21</v>
      </c>
      <c r="G3" s="7">
        <v>2.1499999999999998E-2</v>
      </c>
      <c r="H3" s="5">
        <v>2584.6</v>
      </c>
      <c r="I3" s="7">
        <v>2584.6</v>
      </c>
      <c r="J3" s="5">
        <v>1</v>
      </c>
      <c r="K3" s="5">
        <v>1</v>
      </c>
      <c r="L3" s="5">
        <v>4322.09</v>
      </c>
      <c r="M3" s="5">
        <v>2</v>
      </c>
      <c r="N3" s="5">
        <v>1292.3</v>
      </c>
      <c r="O3" s="7">
        <v>-3.0000000000000001E-3</v>
      </c>
      <c r="P3" s="7">
        <v>2.1499999999999998E-2</v>
      </c>
      <c r="Q3" s="5" t="s">
        <v>17</v>
      </c>
      <c r="R3" s="5">
        <v>1933.37</v>
      </c>
      <c r="S3" s="5">
        <v>1933.37</v>
      </c>
      <c r="T3" s="10">
        <f>T2+S3</f>
        <v>101933.37</v>
      </c>
    </row>
    <row r="4" spans="1:20" x14ac:dyDescent="0.55000000000000004">
      <c r="A4" s="5" t="s">
        <v>31</v>
      </c>
      <c r="B4" s="5" t="s">
        <v>21</v>
      </c>
      <c r="C4" s="6">
        <v>44963</v>
      </c>
      <c r="D4" s="5">
        <v>4111.08</v>
      </c>
      <c r="E4" s="6">
        <v>44964</v>
      </c>
      <c r="F4" s="5">
        <v>4164</v>
      </c>
      <c r="G4" s="7">
        <v>1.29E-2</v>
      </c>
      <c r="H4" s="5">
        <v>1567.6</v>
      </c>
      <c r="I4" s="7">
        <v>1567.6</v>
      </c>
      <c r="J4" s="5">
        <v>1</v>
      </c>
      <c r="K4" s="5">
        <v>1</v>
      </c>
      <c r="L4" s="5">
        <v>5889.69</v>
      </c>
      <c r="M4" s="5">
        <v>2</v>
      </c>
      <c r="N4" s="5">
        <v>783.8</v>
      </c>
      <c r="O4" s="7">
        <v>-4.3E-3</v>
      </c>
      <c r="P4" s="7">
        <v>1.29E-2</v>
      </c>
      <c r="Q4" s="5" t="s">
        <v>17</v>
      </c>
      <c r="R4" s="5">
        <v>0</v>
      </c>
      <c r="S4" s="5">
        <v>1899.18</v>
      </c>
      <c r="T4" s="10">
        <f t="shared" ref="T4:T16" si="0">T3+S4</f>
        <v>103832.54999999999</v>
      </c>
    </row>
    <row r="5" spans="1:20" x14ac:dyDescent="0.55000000000000004">
      <c r="A5" s="5" t="s">
        <v>31</v>
      </c>
      <c r="B5" s="5" t="s">
        <v>21</v>
      </c>
      <c r="C5" s="6">
        <v>44979</v>
      </c>
      <c r="D5" s="5">
        <v>4014.96</v>
      </c>
      <c r="E5" s="6">
        <v>44984</v>
      </c>
      <c r="F5" s="5">
        <v>3982.24</v>
      </c>
      <c r="G5" s="7">
        <v>-8.0999999999999996E-3</v>
      </c>
      <c r="H5" s="5">
        <v>-1001.6</v>
      </c>
      <c r="I5" s="7">
        <v>-1001.6</v>
      </c>
      <c r="J5" s="5">
        <v>1</v>
      </c>
      <c r="K5" s="5">
        <v>1</v>
      </c>
      <c r="L5" s="5">
        <v>4888.09</v>
      </c>
      <c r="M5" s="5">
        <v>4</v>
      </c>
      <c r="N5" s="5">
        <v>-250.4</v>
      </c>
      <c r="O5" s="7">
        <v>-1.7899999999999999E-2</v>
      </c>
      <c r="P5" s="7">
        <v>3.3E-3</v>
      </c>
      <c r="Q5" s="5" t="s">
        <v>17</v>
      </c>
      <c r="R5" s="5">
        <v>1899.18</v>
      </c>
      <c r="S5" s="5">
        <v>31.57</v>
      </c>
      <c r="T5" s="10">
        <f t="shared" si="0"/>
        <v>103864.12</v>
      </c>
    </row>
    <row r="6" spans="1:20" x14ac:dyDescent="0.55000000000000004">
      <c r="A6" s="5" t="s">
        <v>31</v>
      </c>
      <c r="B6" s="5" t="s">
        <v>21</v>
      </c>
      <c r="C6" s="6">
        <v>44998</v>
      </c>
      <c r="D6" s="5">
        <v>3855.76</v>
      </c>
      <c r="E6" s="6">
        <v>44999</v>
      </c>
      <c r="F6" s="5">
        <v>3919.29</v>
      </c>
      <c r="G6" s="7">
        <v>1.6500000000000001E-2</v>
      </c>
      <c r="H6" s="5">
        <v>1885.9</v>
      </c>
      <c r="I6" s="7">
        <v>1885.9</v>
      </c>
      <c r="J6" s="5">
        <v>1</v>
      </c>
      <c r="K6" s="5">
        <v>1</v>
      </c>
      <c r="L6" s="5">
        <v>6773.99</v>
      </c>
      <c r="M6" s="5">
        <v>2</v>
      </c>
      <c r="N6" s="5">
        <v>942.95</v>
      </c>
      <c r="O6" s="7">
        <v>-1.2200000000000001E-2</v>
      </c>
      <c r="P6" s="7">
        <v>1.6500000000000001E-2</v>
      </c>
      <c r="Q6" s="5" t="s">
        <v>17</v>
      </c>
      <c r="R6" s="5">
        <v>0</v>
      </c>
      <c r="S6" s="5">
        <v>2882.59</v>
      </c>
      <c r="T6" s="10">
        <f t="shared" si="0"/>
        <v>106746.70999999999</v>
      </c>
    </row>
    <row r="7" spans="1:20" x14ac:dyDescent="0.55000000000000004">
      <c r="A7" s="5" t="s">
        <v>31</v>
      </c>
      <c r="B7" s="5" t="s">
        <v>21</v>
      </c>
      <c r="C7" s="6">
        <v>45008</v>
      </c>
      <c r="D7" s="5">
        <v>3970.877</v>
      </c>
      <c r="E7" s="6">
        <v>45012</v>
      </c>
      <c r="F7" s="5">
        <v>3977.53</v>
      </c>
      <c r="G7" s="7">
        <v>1.6999999999999999E-3</v>
      </c>
      <c r="H7" s="5">
        <v>179.59</v>
      </c>
      <c r="I7" s="7">
        <v>179.59</v>
      </c>
      <c r="J7" s="5">
        <v>1</v>
      </c>
      <c r="K7" s="5">
        <v>1</v>
      </c>
      <c r="L7" s="5">
        <v>6953.58</v>
      </c>
      <c r="M7" s="5">
        <v>3</v>
      </c>
      <c r="N7" s="5">
        <v>59.86</v>
      </c>
      <c r="O7" s="7">
        <v>-1.55E-2</v>
      </c>
      <c r="P7" s="7">
        <v>9.2999999999999992E-3</v>
      </c>
      <c r="Q7" s="5" t="s">
        <v>17</v>
      </c>
      <c r="R7" s="5">
        <v>31.57</v>
      </c>
      <c r="S7" s="5">
        <v>-3024.38</v>
      </c>
      <c r="T7" s="10">
        <f t="shared" si="0"/>
        <v>103722.32999999999</v>
      </c>
    </row>
    <row r="8" spans="1:20" x14ac:dyDescent="0.55000000000000004">
      <c r="A8" s="5" t="s">
        <v>31</v>
      </c>
      <c r="B8" s="5" t="s">
        <v>21</v>
      </c>
      <c r="C8" s="6">
        <v>45029</v>
      </c>
      <c r="D8" s="5">
        <v>4104.42</v>
      </c>
      <c r="E8" s="6">
        <v>45034</v>
      </c>
      <c r="F8" s="5">
        <v>4154.87</v>
      </c>
      <c r="G8" s="7">
        <v>1.23E-2</v>
      </c>
      <c r="H8" s="5">
        <v>1493.5</v>
      </c>
      <c r="I8" s="7">
        <v>1493.5</v>
      </c>
      <c r="J8" s="5">
        <v>1</v>
      </c>
      <c r="K8" s="5">
        <v>1</v>
      </c>
      <c r="L8" s="5">
        <v>8447.08</v>
      </c>
      <c r="M8" s="5">
        <v>4</v>
      </c>
      <c r="N8" s="5">
        <v>373.37</v>
      </c>
      <c r="O8" s="7">
        <v>-1.1999999999999999E-3</v>
      </c>
      <c r="P8" s="7">
        <v>1.46E-2</v>
      </c>
      <c r="Q8" s="5" t="s">
        <v>17</v>
      </c>
      <c r="R8" s="5">
        <v>0</v>
      </c>
      <c r="S8" s="5">
        <v>439.96</v>
      </c>
      <c r="T8" s="10">
        <f t="shared" si="0"/>
        <v>104162.29</v>
      </c>
    </row>
    <row r="9" spans="1:20" x14ac:dyDescent="0.55000000000000004">
      <c r="A9" s="5" t="s">
        <v>31</v>
      </c>
      <c r="B9" s="5" t="s">
        <v>21</v>
      </c>
      <c r="C9" s="6">
        <v>45085</v>
      </c>
      <c r="D9" s="5">
        <v>4276.8900000000003</v>
      </c>
      <c r="E9" s="6">
        <v>45086</v>
      </c>
      <c r="F9" s="5">
        <v>4298.8599999999997</v>
      </c>
      <c r="G9" s="7">
        <v>5.1000000000000004E-3</v>
      </c>
      <c r="H9" s="5">
        <v>639.1</v>
      </c>
      <c r="I9" s="7">
        <v>639.1</v>
      </c>
      <c r="J9" s="5">
        <v>1</v>
      </c>
      <c r="K9" s="5">
        <v>1</v>
      </c>
      <c r="L9" s="5">
        <v>9086.18</v>
      </c>
      <c r="M9" s="5">
        <v>2</v>
      </c>
      <c r="N9" s="5">
        <v>319.55</v>
      </c>
      <c r="O9" s="7">
        <v>-3.7000000000000002E-3</v>
      </c>
      <c r="P9" s="7">
        <v>6.4999999999999997E-3</v>
      </c>
      <c r="Q9" s="5" t="s">
        <v>17</v>
      </c>
      <c r="R9" s="5">
        <v>2882.59</v>
      </c>
      <c r="S9" s="5">
        <v>2058.1999999999998</v>
      </c>
      <c r="T9" s="10">
        <f t="shared" si="0"/>
        <v>106220.48999999999</v>
      </c>
    </row>
    <row r="10" spans="1:20" x14ac:dyDescent="0.55000000000000004">
      <c r="A10" s="5" t="s">
        <v>31</v>
      </c>
      <c r="B10" s="5" t="s">
        <v>21</v>
      </c>
      <c r="C10" s="6">
        <v>45103</v>
      </c>
      <c r="D10" s="5">
        <v>4328.82</v>
      </c>
      <c r="E10" s="6">
        <v>45104</v>
      </c>
      <c r="F10" s="5">
        <v>4378.41</v>
      </c>
      <c r="G10" s="7">
        <v>1.15E-2</v>
      </c>
      <c r="H10" s="5">
        <v>1467.7</v>
      </c>
      <c r="I10" s="7">
        <v>1467.7</v>
      </c>
      <c r="J10" s="5">
        <v>1</v>
      </c>
      <c r="K10" s="5">
        <v>1</v>
      </c>
      <c r="L10" s="5">
        <v>10553.88</v>
      </c>
      <c r="M10" s="5">
        <v>2</v>
      </c>
      <c r="N10" s="5">
        <v>733.85</v>
      </c>
      <c r="O10" s="7">
        <v>-2.0000000000000001E-4</v>
      </c>
      <c r="P10" s="7">
        <v>1.15E-2</v>
      </c>
      <c r="Q10" s="5" t="s">
        <v>17</v>
      </c>
      <c r="R10" s="5">
        <v>0</v>
      </c>
      <c r="S10" s="5">
        <v>557.55999999999995</v>
      </c>
      <c r="T10" s="10">
        <f t="shared" si="0"/>
        <v>106778.04999999999</v>
      </c>
    </row>
    <row r="11" spans="1:20" x14ac:dyDescent="0.55000000000000004">
      <c r="A11" s="5" t="s">
        <v>31</v>
      </c>
      <c r="B11" s="5" t="s">
        <v>21</v>
      </c>
      <c r="C11" s="6">
        <v>45154</v>
      </c>
      <c r="D11" s="5">
        <v>4449.6400000000003</v>
      </c>
      <c r="E11" s="6">
        <v>45159</v>
      </c>
      <c r="F11" s="5">
        <v>4399.7700000000004</v>
      </c>
      <c r="G11" s="7">
        <v>-1.12E-2</v>
      </c>
      <c r="H11" s="5">
        <v>-1516.1</v>
      </c>
      <c r="I11" s="7">
        <v>-1516.1</v>
      </c>
      <c r="J11" s="5">
        <v>1</v>
      </c>
      <c r="K11" s="5">
        <v>1</v>
      </c>
      <c r="L11" s="5">
        <v>9037.7800000000007</v>
      </c>
      <c r="M11" s="5">
        <v>4</v>
      </c>
      <c r="N11" s="5">
        <v>-379.02</v>
      </c>
      <c r="O11" s="7">
        <v>-2.5700000000000001E-2</v>
      </c>
      <c r="P11" s="7">
        <v>1E-4</v>
      </c>
      <c r="Q11" s="5" t="s">
        <v>17</v>
      </c>
      <c r="R11" s="5">
        <v>-3024.38</v>
      </c>
      <c r="S11" s="5">
        <v>320</v>
      </c>
      <c r="T11" s="10">
        <f t="shared" si="0"/>
        <v>107098.04999999999</v>
      </c>
    </row>
    <row r="12" spans="1:20" x14ac:dyDescent="0.55000000000000004">
      <c r="A12" s="5" t="s">
        <v>31</v>
      </c>
      <c r="B12" s="5" t="s">
        <v>21</v>
      </c>
      <c r="C12" s="6">
        <v>45163</v>
      </c>
      <c r="D12" s="5">
        <v>4403.3869999999997</v>
      </c>
      <c r="E12" s="6">
        <v>45166</v>
      </c>
      <c r="F12" s="5">
        <v>4433.3100000000004</v>
      </c>
      <c r="G12" s="7">
        <v>6.7999999999999996E-3</v>
      </c>
      <c r="H12" s="5">
        <v>877.69</v>
      </c>
      <c r="I12" s="7">
        <v>877.69</v>
      </c>
      <c r="J12" s="5">
        <v>1</v>
      </c>
      <c r="K12" s="5">
        <v>1</v>
      </c>
      <c r="L12" s="5">
        <v>9915.4699999999993</v>
      </c>
      <c r="M12" s="5">
        <v>2</v>
      </c>
      <c r="N12" s="5">
        <v>438.85</v>
      </c>
      <c r="O12" s="7">
        <v>-1.0699999999999999E-2</v>
      </c>
      <c r="P12" s="7">
        <v>6.7999999999999996E-3</v>
      </c>
      <c r="Q12" s="5" t="s">
        <v>17</v>
      </c>
      <c r="R12" s="5">
        <v>0</v>
      </c>
      <c r="S12" s="5">
        <v>-6502.22</v>
      </c>
      <c r="T12" s="10">
        <f t="shared" si="0"/>
        <v>100595.82999999999</v>
      </c>
    </row>
    <row r="13" spans="1:20" x14ac:dyDescent="0.55000000000000004">
      <c r="A13" s="5" t="s">
        <v>31</v>
      </c>
      <c r="B13" s="5" t="s">
        <v>21</v>
      </c>
      <c r="C13" s="6">
        <v>45191</v>
      </c>
      <c r="D13" s="5">
        <v>4344.9570000000003</v>
      </c>
      <c r="E13" s="6">
        <v>45197</v>
      </c>
      <c r="F13" s="5">
        <v>4299.7</v>
      </c>
      <c r="G13" s="7">
        <v>-1.04E-2</v>
      </c>
      <c r="H13" s="5">
        <v>-1377.71</v>
      </c>
      <c r="I13" s="7">
        <v>-1377.71</v>
      </c>
      <c r="J13" s="5">
        <v>1</v>
      </c>
      <c r="K13" s="5">
        <v>1</v>
      </c>
      <c r="L13" s="5">
        <v>8537.76</v>
      </c>
      <c r="M13" s="5">
        <v>5</v>
      </c>
      <c r="N13" s="5">
        <v>-275.54000000000002</v>
      </c>
      <c r="O13" s="7">
        <v>-2.4500000000000001E-2</v>
      </c>
      <c r="P13" s="7">
        <v>2.8999999999999998E-3</v>
      </c>
      <c r="Q13" s="5" t="s">
        <v>17</v>
      </c>
      <c r="R13" s="5">
        <v>439.96</v>
      </c>
      <c r="S13" s="5">
        <v>-1248.2</v>
      </c>
      <c r="T13" s="10">
        <f t="shared" si="0"/>
        <v>99347.62999999999</v>
      </c>
    </row>
    <row r="14" spans="1:20" x14ac:dyDescent="0.55000000000000004">
      <c r="A14" s="5" t="s">
        <v>31</v>
      </c>
      <c r="B14" s="5" t="s">
        <v>21</v>
      </c>
      <c r="C14" s="6">
        <v>45222</v>
      </c>
      <c r="D14" s="5">
        <v>4217.04</v>
      </c>
      <c r="E14" s="6">
        <v>45229</v>
      </c>
      <c r="F14" s="5">
        <v>4166.82</v>
      </c>
      <c r="G14" s="7">
        <v>-1.1900000000000001E-2</v>
      </c>
      <c r="H14" s="5">
        <v>-1526.6</v>
      </c>
      <c r="I14" s="7">
        <v>-1526.6</v>
      </c>
      <c r="J14" s="5">
        <v>1</v>
      </c>
      <c r="K14" s="5">
        <v>1</v>
      </c>
      <c r="L14" s="5">
        <v>7011.16</v>
      </c>
      <c r="M14" s="5">
        <v>6</v>
      </c>
      <c r="N14" s="5">
        <v>-254.43</v>
      </c>
      <c r="O14" s="7">
        <v>-2.69E-2</v>
      </c>
      <c r="P14" s="7">
        <v>0.01</v>
      </c>
      <c r="Q14" s="5" t="s">
        <v>17</v>
      </c>
      <c r="R14" s="5">
        <v>0</v>
      </c>
      <c r="S14" s="5">
        <v>3826.42</v>
      </c>
      <c r="T14" s="10">
        <f t="shared" si="0"/>
        <v>103174.04999999999</v>
      </c>
    </row>
    <row r="15" spans="1:20" x14ac:dyDescent="0.55000000000000004">
      <c r="A15" s="5" t="s">
        <v>31</v>
      </c>
      <c r="B15" s="5" t="s">
        <v>21</v>
      </c>
      <c r="C15" s="6">
        <v>45260</v>
      </c>
      <c r="D15" s="5">
        <v>4561.7910000000002</v>
      </c>
      <c r="E15" s="6">
        <v>45261</v>
      </c>
      <c r="F15" s="5">
        <v>4594.63</v>
      </c>
      <c r="G15" s="7">
        <v>7.1999999999999998E-3</v>
      </c>
      <c r="H15" s="5">
        <v>965.17</v>
      </c>
      <c r="I15" s="7">
        <v>965.17</v>
      </c>
      <c r="J15" s="5">
        <v>1</v>
      </c>
      <c r="K15" s="5">
        <v>1</v>
      </c>
      <c r="L15" s="5">
        <v>7976.33</v>
      </c>
      <c r="M15" s="5">
        <v>2</v>
      </c>
      <c r="N15" s="5">
        <v>482.58</v>
      </c>
      <c r="O15" s="7">
        <v>-5.4000000000000003E-3</v>
      </c>
      <c r="P15" s="7">
        <v>7.1999999999999998E-3</v>
      </c>
      <c r="Q15" s="5" t="s">
        <v>17</v>
      </c>
      <c r="R15" s="5">
        <v>2058.1999999999998</v>
      </c>
      <c r="S15" s="5">
        <v>1581.4</v>
      </c>
      <c r="T15" s="10">
        <f t="shared" si="0"/>
        <v>104755.44999999998</v>
      </c>
    </row>
    <row r="16" spans="1:20" x14ac:dyDescent="0.55000000000000004">
      <c r="A16" s="5" t="s">
        <v>31</v>
      </c>
      <c r="B16" s="5" t="s">
        <v>21</v>
      </c>
      <c r="C16" s="6">
        <v>45281</v>
      </c>
      <c r="D16" s="5">
        <v>4724.7269999999999</v>
      </c>
      <c r="E16" s="6">
        <v>45282</v>
      </c>
      <c r="F16" s="5">
        <v>4754.63</v>
      </c>
      <c r="G16" s="7">
        <v>6.3E-3</v>
      </c>
      <c r="H16" s="5">
        <v>877.09</v>
      </c>
      <c r="I16" s="7">
        <v>877.09</v>
      </c>
      <c r="J16" s="5">
        <v>1</v>
      </c>
      <c r="K16" s="5">
        <v>1</v>
      </c>
      <c r="L16" s="5">
        <v>8853.42</v>
      </c>
      <c r="M16" s="5">
        <v>2</v>
      </c>
      <c r="N16" s="5">
        <v>438.55</v>
      </c>
      <c r="O16" s="7">
        <v>-3.5000000000000001E-3</v>
      </c>
      <c r="P16" s="7">
        <v>6.3E-3</v>
      </c>
      <c r="Q16" s="5" t="s">
        <v>17</v>
      </c>
      <c r="R16" s="5">
        <v>0</v>
      </c>
      <c r="S16" s="5">
        <v>4516.03</v>
      </c>
      <c r="T16" s="10">
        <f t="shared" si="0"/>
        <v>109271.47999999998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Operaciones</vt:lpstr>
      <vt:lpstr>Equity</vt:lpstr>
      <vt:lpstr>Estad</vt:lpstr>
      <vt:lpstr>Notas</vt:lpstr>
      <vt:lpstr>aux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GARCIA CAGIGAS</dc:creator>
  <cp:lastModifiedBy>OSCAR GARCIA CAGIGAS</cp:lastModifiedBy>
  <dcterms:created xsi:type="dcterms:W3CDTF">2020-01-23T19:04:46Z</dcterms:created>
  <dcterms:modified xsi:type="dcterms:W3CDTF">2023-12-29T16:22:30Z</dcterms:modified>
</cp:coreProperties>
</file>